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8455" windowHeight="1224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Položky!$A$1:$G$135</definedName>
    <definedName name="_xlnm.Print_Area" localSheetId="1">Rekapitulace!$A$1:$I$21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Rekapitulace!$E$20</definedName>
    <definedName name="VRNnazev">Rekapitulace!$A$20</definedName>
    <definedName name="VRNproc">Rekapitulace!$F$20</definedName>
    <definedName name="VRNzakl">Rekapitulace!$G$20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BE134" i="3"/>
  <c r="BD134"/>
  <c r="BC134"/>
  <c r="BA134"/>
  <c r="G134"/>
  <c r="BB134" s="1"/>
  <c r="BB135" s="1"/>
  <c r="F14" i="2" s="1"/>
  <c r="B14"/>
  <c r="A14"/>
  <c r="BE135" i="3"/>
  <c r="I14" i="2" s="1"/>
  <c r="BD135" i="3"/>
  <c r="H14" i="2" s="1"/>
  <c r="BC135" i="3"/>
  <c r="G14" i="2" s="1"/>
  <c r="BA135" i="3"/>
  <c r="E14" i="2" s="1"/>
  <c r="G135" i="3"/>
  <c r="C135"/>
  <c r="BE131"/>
  <c r="BD131"/>
  <c r="BD132" s="1"/>
  <c r="H13" i="2" s="1"/>
  <c r="BC131" i="3"/>
  <c r="BA131"/>
  <c r="G131"/>
  <c r="G132" s="1"/>
  <c r="B13" i="2"/>
  <c r="A13"/>
  <c r="BE132" i="3"/>
  <c r="I13" i="2" s="1"/>
  <c r="BC132" i="3"/>
  <c r="G13" i="2" s="1"/>
  <c r="BA132" i="3"/>
  <c r="E13" i="2" s="1"/>
  <c r="C132" i="3"/>
  <c r="BE128"/>
  <c r="BD128"/>
  <c r="BC128"/>
  <c r="BB128"/>
  <c r="G128"/>
  <c r="BA128" s="1"/>
  <c r="BE127"/>
  <c r="BD127"/>
  <c r="BC127"/>
  <c r="BB127"/>
  <c r="G127"/>
  <c r="BA127" s="1"/>
  <c r="BE126"/>
  <c r="BD126"/>
  <c r="BC126"/>
  <c r="BB126"/>
  <c r="G126"/>
  <c r="BA126" s="1"/>
  <c r="BE123"/>
  <c r="BD123"/>
  <c r="BD129" s="1"/>
  <c r="H12" i="2" s="1"/>
  <c r="BC123" i="3"/>
  <c r="BB123"/>
  <c r="BB129" s="1"/>
  <c r="F12" i="2" s="1"/>
  <c r="G123" i="3"/>
  <c r="BA123" s="1"/>
  <c r="B12" i="2"/>
  <c r="A12"/>
  <c r="BE129" i="3"/>
  <c r="I12" i="2" s="1"/>
  <c r="BC129" i="3"/>
  <c r="G12" i="2" s="1"/>
  <c r="C129" i="3"/>
  <c r="BE120"/>
  <c r="BD120"/>
  <c r="BC120"/>
  <c r="BB120"/>
  <c r="G120"/>
  <c r="BA120" s="1"/>
  <c r="BE119"/>
  <c r="BD119"/>
  <c r="BC119"/>
  <c r="BB119"/>
  <c r="G119"/>
  <c r="BA119" s="1"/>
  <c r="BE118"/>
  <c r="BD118"/>
  <c r="BC118"/>
  <c r="BB118"/>
  <c r="G118"/>
  <c r="BA118" s="1"/>
  <c r="BE116"/>
  <c r="BD116"/>
  <c r="BC116"/>
  <c r="BB116"/>
  <c r="G116"/>
  <c r="BA116" s="1"/>
  <c r="BE115"/>
  <c r="BD115"/>
  <c r="BC115"/>
  <c r="BB115"/>
  <c r="G115"/>
  <c r="BA115" s="1"/>
  <c r="BE114"/>
  <c r="BD114"/>
  <c r="BC114"/>
  <c r="BB114"/>
  <c r="G114"/>
  <c r="BA114" s="1"/>
  <c r="BE113"/>
  <c r="BD113"/>
  <c r="BC113"/>
  <c r="BB113"/>
  <c r="G113"/>
  <c r="BA113" s="1"/>
  <c r="BE111"/>
  <c r="BD111"/>
  <c r="BC111"/>
  <c r="BB111"/>
  <c r="G111"/>
  <c r="BA111" s="1"/>
  <c r="BE108"/>
  <c r="BD108"/>
  <c r="BC108"/>
  <c r="BB108"/>
  <c r="G108"/>
  <c r="BA108" s="1"/>
  <c r="BE107"/>
  <c r="BD107"/>
  <c r="BC107"/>
  <c r="BB107"/>
  <c r="G107"/>
  <c r="BA107" s="1"/>
  <c r="BE106"/>
  <c r="BD106"/>
  <c r="BC106"/>
  <c r="BB106"/>
  <c r="G106"/>
  <c r="BA106" s="1"/>
  <c r="BE105"/>
  <c r="BD105"/>
  <c r="BC105"/>
  <c r="BB105"/>
  <c r="G105"/>
  <c r="BA105" s="1"/>
  <c r="BE104"/>
  <c r="BD104"/>
  <c r="BC104"/>
  <c r="BB104"/>
  <c r="G104"/>
  <c r="BA104" s="1"/>
  <c r="BE102"/>
  <c r="BD102"/>
  <c r="BC102"/>
  <c r="BB102"/>
  <c r="G102"/>
  <c r="BA102" s="1"/>
  <c r="BE100"/>
  <c r="BD100"/>
  <c r="BC100"/>
  <c r="BB100"/>
  <c r="G100"/>
  <c r="BA100" s="1"/>
  <c r="BE98"/>
  <c r="BD98"/>
  <c r="BC98"/>
  <c r="BB98"/>
  <c r="G98"/>
  <c r="BA98" s="1"/>
  <c r="BE97"/>
  <c r="BD97"/>
  <c r="BC97"/>
  <c r="BB97"/>
  <c r="G97"/>
  <c r="BA97" s="1"/>
  <c r="BE95"/>
  <c r="BD95"/>
  <c r="BC95"/>
  <c r="BB95"/>
  <c r="G95"/>
  <c r="BA95" s="1"/>
  <c r="BE93"/>
  <c r="BD93"/>
  <c r="BD121" s="1"/>
  <c r="H11" i="2" s="1"/>
  <c r="BC93" i="3"/>
  <c r="BB93"/>
  <c r="BB121" s="1"/>
  <c r="F11" i="2" s="1"/>
  <c r="G93" i="3"/>
  <c r="BA93" s="1"/>
  <c r="B11" i="2"/>
  <c r="A11"/>
  <c r="BE121" i="3"/>
  <c r="I11" i="2" s="1"/>
  <c r="C121" i="3"/>
  <c r="BE90"/>
  <c r="BD90"/>
  <c r="BC90"/>
  <c r="BB90"/>
  <c r="G90"/>
  <c r="BA90" s="1"/>
  <c r="BE89"/>
  <c r="BD89"/>
  <c r="BC89"/>
  <c r="BB89"/>
  <c r="G89"/>
  <c r="BA89" s="1"/>
  <c r="BE88"/>
  <c r="BD88"/>
  <c r="BC88"/>
  <c r="BB88"/>
  <c r="G88"/>
  <c r="BA88" s="1"/>
  <c r="BE87"/>
  <c r="BD87"/>
  <c r="BC87"/>
  <c r="BB87"/>
  <c r="G87"/>
  <c r="BA87" s="1"/>
  <c r="BE86"/>
  <c r="BD86"/>
  <c r="BC86"/>
  <c r="BB86"/>
  <c r="G86"/>
  <c r="BA86" s="1"/>
  <c r="BE85"/>
  <c r="BD85"/>
  <c r="BC85"/>
  <c r="BB85"/>
  <c r="G85"/>
  <c r="BA85" s="1"/>
  <c r="BE84"/>
  <c r="BD84"/>
  <c r="BC84"/>
  <c r="BB84"/>
  <c r="G84"/>
  <c r="BA84" s="1"/>
  <c r="BE83"/>
  <c r="BD83"/>
  <c r="BC83"/>
  <c r="BB83"/>
  <c r="G83"/>
  <c r="BA83" s="1"/>
  <c r="BE82"/>
  <c r="BD82"/>
  <c r="BC82"/>
  <c r="BB82"/>
  <c r="G82"/>
  <c r="BA82" s="1"/>
  <c r="BE80"/>
  <c r="BD80"/>
  <c r="BC80"/>
  <c r="BB80"/>
  <c r="G80"/>
  <c r="BA80" s="1"/>
  <c r="BE79"/>
  <c r="BD79"/>
  <c r="BC79"/>
  <c r="BB79"/>
  <c r="G79"/>
  <c r="BA79" s="1"/>
  <c r="BE78"/>
  <c r="BD78"/>
  <c r="BC78"/>
  <c r="BB78"/>
  <c r="G78"/>
  <c r="BA78" s="1"/>
  <c r="BE77"/>
  <c r="BD77"/>
  <c r="BC77"/>
  <c r="BB77"/>
  <c r="G77"/>
  <c r="BA77" s="1"/>
  <c r="BE76"/>
  <c r="BD76"/>
  <c r="BC76"/>
  <c r="BB76"/>
  <c r="G76"/>
  <c r="BA76" s="1"/>
  <c r="BE75"/>
  <c r="BD75"/>
  <c r="BC75"/>
  <c r="BB75"/>
  <c r="G75"/>
  <c r="BA75" s="1"/>
  <c r="BE73"/>
  <c r="BD73"/>
  <c r="BC73"/>
  <c r="BB73"/>
  <c r="G73"/>
  <c r="BA73" s="1"/>
  <c r="BE72"/>
  <c r="BD72"/>
  <c r="BC72"/>
  <c r="BB72"/>
  <c r="G72"/>
  <c r="BA72" s="1"/>
  <c r="BE71"/>
  <c r="BD71"/>
  <c r="BC71"/>
  <c r="BB71"/>
  <c r="G71"/>
  <c r="BA71" s="1"/>
  <c r="BE70"/>
  <c r="BD70"/>
  <c r="BC70"/>
  <c r="BB70"/>
  <c r="G70"/>
  <c r="BA70" s="1"/>
  <c r="BE67"/>
  <c r="BD67"/>
  <c r="BC67"/>
  <c r="BB67"/>
  <c r="G67"/>
  <c r="BA67" s="1"/>
  <c r="BE66"/>
  <c r="BE91" s="1"/>
  <c r="I10" i="2" s="1"/>
  <c r="BD66" i="3"/>
  <c r="BC66"/>
  <c r="BB66"/>
  <c r="G66"/>
  <c r="BA66" s="1"/>
  <c r="B10" i="2"/>
  <c r="A10"/>
  <c r="BC91" i="3"/>
  <c r="G10" i="2" s="1"/>
  <c r="C91" i="3"/>
  <c r="BE63"/>
  <c r="BD63"/>
  <c r="BC63"/>
  <c r="BB63"/>
  <c r="G63"/>
  <c r="BA63" s="1"/>
  <c r="BE62"/>
  <c r="BD62"/>
  <c r="BC62"/>
  <c r="BB62"/>
  <c r="G62"/>
  <c r="BA62" s="1"/>
  <c r="BE60"/>
  <c r="BD60"/>
  <c r="BC60"/>
  <c r="BB60"/>
  <c r="G60"/>
  <c r="BA60" s="1"/>
  <c r="BE58"/>
  <c r="BD58"/>
  <c r="BC58"/>
  <c r="BB58"/>
  <c r="G58"/>
  <c r="BA58" s="1"/>
  <c r="BE56"/>
  <c r="BD56"/>
  <c r="BC56"/>
  <c r="BB56"/>
  <c r="G56"/>
  <c r="BA56" s="1"/>
  <c r="BE54"/>
  <c r="BD54"/>
  <c r="BC54"/>
  <c r="BB54"/>
  <c r="G54"/>
  <c r="BA54" s="1"/>
  <c r="BE52"/>
  <c r="BD52"/>
  <c r="BC52"/>
  <c r="BB52"/>
  <c r="G52"/>
  <c r="BA52" s="1"/>
  <c r="BE51"/>
  <c r="BD51"/>
  <c r="BC51"/>
  <c r="BB51"/>
  <c r="G51"/>
  <c r="BA51" s="1"/>
  <c r="BE50"/>
  <c r="BD50"/>
  <c r="BC50"/>
  <c r="BB50"/>
  <c r="G50"/>
  <c r="BA50" s="1"/>
  <c r="BE49"/>
  <c r="BD49"/>
  <c r="BC49"/>
  <c r="BB49"/>
  <c r="G49"/>
  <c r="BA49" s="1"/>
  <c r="BE47"/>
  <c r="BD47"/>
  <c r="BC47"/>
  <c r="BB47"/>
  <c r="G47"/>
  <c r="BA47" s="1"/>
  <c r="BE46"/>
  <c r="BD46"/>
  <c r="BC46"/>
  <c r="BB46"/>
  <c r="G46"/>
  <c r="BA46" s="1"/>
  <c r="BE44"/>
  <c r="BD44"/>
  <c r="BC44"/>
  <c r="BB44"/>
  <c r="G44"/>
  <c r="BA44" s="1"/>
  <c r="BE42"/>
  <c r="BD42"/>
  <c r="BC42"/>
  <c r="BB42"/>
  <c r="G42"/>
  <c r="BA42" s="1"/>
  <c r="BE41"/>
  <c r="BD41"/>
  <c r="BC41"/>
  <c r="BB41"/>
  <c r="G41"/>
  <c r="BA41" s="1"/>
  <c r="BE39"/>
  <c r="BD39"/>
  <c r="BC39"/>
  <c r="BB39"/>
  <c r="G39"/>
  <c r="BA39" s="1"/>
  <c r="BE38"/>
  <c r="BD38"/>
  <c r="BC38"/>
  <c r="BB38"/>
  <c r="G38"/>
  <c r="BA38" s="1"/>
  <c r="BE36"/>
  <c r="BD36"/>
  <c r="BC36"/>
  <c r="BB36"/>
  <c r="G36"/>
  <c r="BA36" s="1"/>
  <c r="BE34"/>
  <c r="BE64" s="1"/>
  <c r="I9" i="2" s="1"/>
  <c r="BD34" i="3"/>
  <c r="BC34"/>
  <c r="BB34"/>
  <c r="G34"/>
  <c r="BA34" s="1"/>
  <c r="B9" i="2"/>
  <c r="A9"/>
  <c r="BC64" i="3"/>
  <c r="G9" i="2" s="1"/>
  <c r="C64" i="3"/>
  <c r="BE31"/>
  <c r="BD31"/>
  <c r="BC31"/>
  <c r="BB31"/>
  <c r="G31"/>
  <c r="BA31" s="1"/>
  <c r="BE30"/>
  <c r="BD30"/>
  <c r="BC30"/>
  <c r="BB30"/>
  <c r="G30"/>
  <c r="BA30" s="1"/>
  <c r="BE29"/>
  <c r="BD29"/>
  <c r="BC29"/>
  <c r="BB29"/>
  <c r="G29"/>
  <c r="BA29" s="1"/>
  <c r="BE26"/>
  <c r="BD26"/>
  <c r="BC26"/>
  <c r="BB26"/>
  <c r="G26"/>
  <c r="BA26" s="1"/>
  <c r="BE24"/>
  <c r="BE32" s="1"/>
  <c r="I8" i="2" s="1"/>
  <c r="BD24" i="3"/>
  <c r="BC24"/>
  <c r="BC32" s="1"/>
  <c r="G8" i="2" s="1"/>
  <c r="BB24" i="3"/>
  <c r="G24"/>
  <c r="BA24" s="1"/>
  <c r="B8" i="2"/>
  <c r="A8"/>
  <c r="BD32" i="3"/>
  <c r="H8" i="2" s="1"/>
  <c r="BB32" i="3"/>
  <c r="F8" i="2" s="1"/>
  <c r="C32" i="3"/>
  <c r="BE21"/>
  <c r="BD21"/>
  <c r="BC21"/>
  <c r="BB21"/>
  <c r="G21"/>
  <c r="BA21" s="1"/>
  <c r="BE19"/>
  <c r="BD19"/>
  <c r="BC19"/>
  <c r="BB19"/>
  <c r="G19"/>
  <c r="BA19" s="1"/>
  <c r="BE18"/>
  <c r="BD18"/>
  <c r="BC18"/>
  <c r="BB18"/>
  <c r="G18"/>
  <c r="BA18" s="1"/>
  <c r="BE16"/>
  <c r="BD16"/>
  <c r="BC16"/>
  <c r="BB16"/>
  <c r="G16"/>
  <c r="BA16" s="1"/>
  <c r="BE14"/>
  <c r="BD14"/>
  <c r="BC14"/>
  <c r="BB14"/>
  <c r="G14"/>
  <c r="BA14" s="1"/>
  <c r="BE13"/>
  <c r="BD13"/>
  <c r="BC13"/>
  <c r="BB13"/>
  <c r="G13"/>
  <c r="BA13" s="1"/>
  <c r="BE11"/>
  <c r="BD11"/>
  <c r="BC11"/>
  <c r="BB11"/>
  <c r="G11"/>
  <c r="BA11" s="1"/>
  <c r="BE10"/>
  <c r="BD10"/>
  <c r="BC10"/>
  <c r="BB10"/>
  <c r="G10"/>
  <c r="BA10" s="1"/>
  <c r="BE8"/>
  <c r="BE22" s="1"/>
  <c r="I7" i="2" s="1"/>
  <c r="I15" s="1"/>
  <c r="C21" i="1" s="1"/>
  <c r="BD8" i="3"/>
  <c r="BC8"/>
  <c r="BB8"/>
  <c r="G8"/>
  <c r="BA8" s="1"/>
  <c r="B7" i="2"/>
  <c r="A7"/>
  <c r="BC22" i="3"/>
  <c r="G7" i="2" s="1"/>
  <c r="C22" i="3"/>
  <c r="E4"/>
  <c r="C4"/>
  <c r="F3"/>
  <c r="C3"/>
  <c r="H21" i="2"/>
  <c r="I20"/>
  <c r="G20"/>
  <c r="C2"/>
  <c r="C1"/>
  <c r="C33" i="1"/>
  <c r="F33" s="1"/>
  <c r="C31"/>
  <c r="G23"/>
  <c r="G22" s="1"/>
  <c r="C9"/>
  <c r="G7"/>
  <c r="D2"/>
  <c r="C2"/>
  <c r="BC121" i="3" l="1"/>
  <c r="G11" i="2" s="1"/>
  <c r="G22" i="3"/>
  <c r="BB22"/>
  <c r="F7" i="2" s="1"/>
  <c r="BD22" i="3"/>
  <c r="H7" i="2" s="1"/>
  <c r="G64" i="3"/>
  <c r="BB64"/>
  <c r="F9" i="2" s="1"/>
  <c r="BD64" i="3"/>
  <c r="H9" i="2" s="1"/>
  <c r="BB91" i="3"/>
  <c r="F10" i="2" s="1"/>
  <c r="BD91" i="3"/>
  <c r="H10" i="2" s="1"/>
  <c r="G15"/>
  <c r="C18" i="1" s="1"/>
  <c r="BA32" i="3"/>
  <c r="E8" i="2" s="1"/>
  <c r="G32" i="3"/>
  <c r="H15" i="2"/>
  <c r="C17" i="1" s="1"/>
  <c r="BA22" i="3"/>
  <c r="E7" i="2" s="1"/>
  <c r="BA64" i="3"/>
  <c r="E9" i="2" s="1"/>
  <c r="BA91" i="3"/>
  <c r="E10" i="2" s="1"/>
  <c r="BA121" i="3"/>
  <c r="E11" i="2" s="1"/>
  <c r="BA129" i="3"/>
  <c r="E12" i="2" s="1"/>
  <c r="BB131" i="3"/>
  <c r="BB132" s="1"/>
  <c r="F13" i="2" s="1"/>
  <c r="F15" s="1"/>
  <c r="C16" i="1" s="1"/>
  <c r="G91" i="3"/>
  <c r="G121"/>
  <c r="G129"/>
  <c r="E15" i="2" l="1"/>
  <c r="C15" i="1" s="1"/>
  <c r="C19" s="1"/>
  <c r="C22" s="1"/>
  <c r="C23" s="1"/>
  <c r="F30" s="1"/>
  <c r="F31" l="1"/>
  <c r="F34" s="1"/>
</calcChain>
</file>

<file path=xl/sharedStrings.xml><?xml version="1.0" encoding="utf-8"?>
<sst xmlns="http://schemas.openxmlformats.org/spreadsheetml/2006/main" count="446" uniqueCount="289">
  <si>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</si>
  <si>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</si>
  <si>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</si>
  <si>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</si>
  <si>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</si>
  <si>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</si>
  <si>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</si>
  <si>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</si>
  <si>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</si>
  <si>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</si>
  <si>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</si>
  <si>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</si>
  <si>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</si>
  <si>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</si>
  <si>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</si>
  <si>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</si>
  <si>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</si>
  <si>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</si>
  <si>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</si>
  <si>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</si>
  <si>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</si>
  <si>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</si>
  <si>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</si>
  <si>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</si>
  <si>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</si>
  <si>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</si>
  <si>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</si>
  <si>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</si>
  <si>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</si>
  <si>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</si>
  <si>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</si>
  <si>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</si>
  <si>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</si>
  <si>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</si>
  <si>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</si>
  <si>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</si>
  <si>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</si>
  <si>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</si>
  <si>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</si>
  <si>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</si>
  <si>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</si>
  <si>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</si>
  <si>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</si>
  <si>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</si>
  <si>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</si>
  <si>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</si>
  <si>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</si>
  <si>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</si>
  <si>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</si>
  <si>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</si>
  <si>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</si>
  <si>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</si>
  <si>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</si>
  <si>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</si>
  <si>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</si>
  <si>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</si>
  <si>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</si>
  <si>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</si>
  <si>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</si>
  <si>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</si>
  <si>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</si>
  <si>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</si>
  <si>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</si>
  <si>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</si>
  <si>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</si>
  <si>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</si>
  <si>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</si>
  <si>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</si>
  <si>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</si>
  <si>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</si>
  <si>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</si>
  <si>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</si>
  <si>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</si>
  <si>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</si>
  <si>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</si>
  <si>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</si>
  <si>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</si>
  <si>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</si>
  <si>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KOM-212</t>
  </si>
  <si>
    <t>Rekonstrukce komunikace a chodníků v ul.Vodní,</t>
  </si>
  <si>
    <t>SO01</t>
  </si>
  <si>
    <t>Dopravní řešení</t>
  </si>
  <si>
    <t>Dopravní řešení -  1.etapa</t>
  </si>
  <si>
    <t>132201101R00</t>
  </si>
  <si>
    <t xml:space="preserve">Hloubení rýh šířky do 60 cm v hor.3 do 100 m3 </t>
  </si>
  <si>
    <t>m3</t>
  </si>
  <si>
    <t>11*0,5*0,8</t>
  </si>
  <si>
    <t>132201109R00</t>
  </si>
  <si>
    <t xml:space="preserve">Příplatek za lepivost - hloubení rýh 60 cm v hor.3 </t>
  </si>
  <si>
    <t>133201102R00</t>
  </si>
  <si>
    <t xml:space="preserve">Hloubení šachet v hor.3 nad 100 m3 </t>
  </si>
  <si>
    <t>1,4*1,4*1,5*4</t>
  </si>
  <si>
    <t>133201109R00</t>
  </si>
  <si>
    <t xml:space="preserve">Příplatek za lepivost - hloubení šachet v hor.3 </t>
  </si>
  <si>
    <t>139601102R00</t>
  </si>
  <si>
    <t xml:space="preserve">Ruční výkop jam, rýh a šachet v hornině tř. 3 </t>
  </si>
  <si>
    <t>3*0,5*1,5</t>
  </si>
  <si>
    <t>162701105R00</t>
  </si>
  <si>
    <t xml:space="preserve">Vodorovné přemístění výkopku z hor.1-4 do 10000 m </t>
  </si>
  <si>
    <t>2,2+11,76</t>
  </si>
  <si>
    <t>171201201R00</t>
  </si>
  <si>
    <t xml:space="preserve">Uložení sypaniny na skládku </t>
  </si>
  <si>
    <t>181101102R00</t>
  </si>
  <si>
    <t xml:space="preserve">Úprava pláně v zářezech v hor. 1-4, se zhutněním </t>
  </si>
  <si>
    <t>m2</t>
  </si>
  <si>
    <t>474+732+153+85</t>
  </si>
  <si>
    <t>R01</t>
  </si>
  <si>
    <t xml:space="preserve">Poplatek za uložení zeminy </t>
  </si>
  <si>
    <t>3</t>
  </si>
  <si>
    <t>Svislé a kompletní konstrukce</t>
  </si>
  <si>
    <t>274313511R00</t>
  </si>
  <si>
    <t xml:space="preserve">Beton základových pasů prostý C 12/15 (B 12,5) </t>
  </si>
  <si>
    <t>1,5*3</t>
  </si>
  <si>
    <t>711131101RZ3</t>
  </si>
  <si>
    <t>Izolace proti vlhkosti vodorovná pásy na sucho 1 vrstva - včetně dodávky A 500/H</t>
  </si>
  <si>
    <t>0,3*2*3</t>
  </si>
  <si>
    <t>245*0,3</t>
  </si>
  <si>
    <t>NAB 55236</t>
  </si>
  <si>
    <t>Dodání nástavce pro světlíky 1000x320x400 vč. montáže a dodání, dle přílohy E03</t>
  </si>
  <si>
    <t>NAB 55237</t>
  </si>
  <si>
    <t>Dodání roštu s oky 30x10mm, pro pojezd vč. montáže a dodání, dle přílohy E03</t>
  </si>
  <si>
    <t>kus</t>
  </si>
  <si>
    <t>998255149R00</t>
  </si>
  <si>
    <t xml:space="preserve">Příplatek za přesun u šachet do 5000 m na povrchu </t>
  </si>
  <si>
    <t>t</t>
  </si>
  <si>
    <t>59</t>
  </si>
  <si>
    <t>Dlažby a předlažby komunikací</t>
  </si>
  <si>
    <t>564782111R00</t>
  </si>
  <si>
    <t>Podklad z kam.drceného 32-63 s výplň.kamen. 30 cm zapravení rýh</t>
  </si>
  <si>
    <t>0,5*11</t>
  </si>
  <si>
    <t>567132111R00</t>
  </si>
  <si>
    <t xml:space="preserve">Podklad z kameniva zpev.cementem KZC 1 tl.16 cm </t>
  </si>
  <si>
    <t>591211111R00</t>
  </si>
  <si>
    <t xml:space="preserve">Kladení dlažby drobné kostky,lože z kamen.tl. 5 cm </t>
  </si>
  <si>
    <t>596111111R00</t>
  </si>
  <si>
    <t xml:space="preserve">Kladení dlažby mozaika 1barva, lože z kam.do 8 cm </t>
  </si>
  <si>
    <t>153+85</t>
  </si>
  <si>
    <t>596215041R00</t>
  </si>
  <si>
    <t xml:space="preserve">Kladení velkof. dlažby tl. 8 cm do drtě tl. 5 cm </t>
  </si>
  <si>
    <t>596215049R00</t>
  </si>
  <si>
    <t xml:space="preserve">Příplatek za více tvarů dlažby  do drtě </t>
  </si>
  <si>
    <t>596291113R00</t>
  </si>
  <si>
    <t xml:space="preserve">Řezání velkof. dlažby tl. 80 mm </t>
  </si>
  <si>
    <t>m</t>
  </si>
  <si>
    <t>245*2</t>
  </si>
  <si>
    <t>627453210R00</t>
  </si>
  <si>
    <t xml:space="preserve">Spárování dlažeb z kamene plochy nad 4 m2 </t>
  </si>
  <si>
    <t>916231111R00</t>
  </si>
  <si>
    <t xml:space="preserve">Osazení obruby z kostek drobných, bez boční opěry </t>
  </si>
  <si>
    <t>916991191R00</t>
  </si>
  <si>
    <t xml:space="preserve">Příplatek za provedení oblouku r do 20 m </t>
  </si>
  <si>
    <t>917762111R00</t>
  </si>
  <si>
    <t xml:space="preserve">Osazení ležat. obrub. bet. s opěrou,lože z C 12/15 </t>
  </si>
  <si>
    <t>919722212R00</t>
  </si>
  <si>
    <t xml:space="preserve">Dilatační spáry řezané příčné 9 mm,zalítí za tepla </t>
  </si>
  <si>
    <t>58380010</t>
  </si>
  <si>
    <t>Mozaika dlažební štípaná 4/6 cm  1t = 8 - 8,5 m2 šedá,vč. dopravy,  viz.protokol příloha E03</t>
  </si>
  <si>
    <t>T</t>
  </si>
  <si>
    <t>153/8*1,03</t>
  </si>
  <si>
    <t>58380129</t>
  </si>
  <si>
    <t>Kostka dlažební drobná 10/12 štípaná Itř. 1t=4,0m2 šedá,vč. dopravy,  viz.protokol příloha E03</t>
  </si>
  <si>
    <t>732/4*1,03</t>
  </si>
  <si>
    <t>NAB 2590</t>
  </si>
  <si>
    <t>Obrubník silniční žulový 300/200/1000 šedá,vč. dopravy,  viz.protokol příloha E03</t>
  </si>
  <si>
    <t>(245-60)*1,01</t>
  </si>
  <si>
    <t>NAB 2591</t>
  </si>
  <si>
    <t>Obrubník silniční žulový 300/200/1000, rádius šedá,vč. dopravy,  viz.protokol příloha E03</t>
  </si>
  <si>
    <t>60*1,01</t>
  </si>
  <si>
    <t>NAB 2592</t>
  </si>
  <si>
    <t>Žulové pásové desky tl. 8cm, tryskané šedá a žlutá, vč. dopravy,viz.protokol příloha E03</t>
  </si>
  <si>
    <t>474*1,03</t>
  </si>
  <si>
    <t>NAB 9950</t>
  </si>
  <si>
    <t xml:space="preserve">Demont a montáž dopravní značky </t>
  </si>
  <si>
    <t>998223011R00</t>
  </si>
  <si>
    <t xml:space="preserve">Přesun hmot pro pozemní komunikace, kryt dlážděný </t>
  </si>
  <si>
    <t>8</t>
  </si>
  <si>
    <t>Trubní vedení</t>
  </si>
  <si>
    <t>175101101R00</t>
  </si>
  <si>
    <t xml:space="preserve">Obsyp potrubí bez prohození sypaniny </t>
  </si>
  <si>
    <t>273313311R00</t>
  </si>
  <si>
    <t xml:space="preserve">Beton základových desek prostý B 10 </t>
  </si>
  <si>
    <t>1,4*1,4*0,1*4</t>
  </si>
  <si>
    <t>4,25</t>
  </si>
  <si>
    <t>451575111R00</t>
  </si>
  <si>
    <t xml:space="preserve">Podkladní vrstva tl. do 25 cm ze štěrkopísku </t>
  </si>
  <si>
    <t>817354111R00</t>
  </si>
  <si>
    <t xml:space="preserve">Montáž betonových útesů s hrdlem DN 200 </t>
  </si>
  <si>
    <t>871353121R00</t>
  </si>
  <si>
    <t xml:space="preserve">Montáž trub z tvrdého PVC, gumový kroužek, DN 200 </t>
  </si>
  <si>
    <t>877315211U00</t>
  </si>
  <si>
    <t xml:space="preserve">MTŽ tvar PVC-syst KG jednoos DN150 </t>
  </si>
  <si>
    <t>4*4</t>
  </si>
  <si>
    <t>895941111R00</t>
  </si>
  <si>
    <t xml:space="preserve">Zřízení vpusti uliční z dílců typ UV - 50 normální </t>
  </si>
  <si>
    <t>899203111R00</t>
  </si>
  <si>
    <t xml:space="preserve">Osazení mříží litinových s rámem do 150 kg </t>
  </si>
  <si>
    <t>899331111R00</t>
  </si>
  <si>
    <t xml:space="preserve">Výšková úprava vstupu do 20 cm, zvýšení poklopu </t>
  </si>
  <si>
    <t>899431111R00</t>
  </si>
  <si>
    <t xml:space="preserve">Výšková úprava do 20 cm, zvýšení krytu šoupěte </t>
  </si>
  <si>
    <t>NAB  0500T05</t>
  </si>
  <si>
    <t>Dodání mříže litinové D400, litina , černá dle přílohy E03</t>
  </si>
  <si>
    <t>28651669.A</t>
  </si>
  <si>
    <t>Koleno kanalizační KGB 200/ 87° PVC</t>
  </si>
  <si>
    <t>59213110</t>
  </si>
  <si>
    <t>Žlab plnostěnný železobet.AZD 13-100  100x20x17 cm</t>
  </si>
  <si>
    <t>59213235</t>
  </si>
  <si>
    <t>Přikrývka AZD 20-50  50x20x3 cm</t>
  </si>
  <si>
    <t>KG-200/2</t>
  </si>
  <si>
    <t>Trubka hladká KG DN 200 - DL= 2 m - SN 8</t>
  </si>
  <si>
    <t>KGAMS-200</t>
  </si>
  <si>
    <t>Pískované hrdlo šachtové DN 200</t>
  </si>
  <si>
    <t>TBVQ 50/20 CP</t>
  </si>
  <si>
    <t>Horní dílec dešťové vpusti TBV-Q 50/20 CP</t>
  </si>
  <si>
    <t>TBVQ 50/49 KV</t>
  </si>
  <si>
    <t>Spodnídílec dešť.vpusti TBV-Q 50/49 KV</t>
  </si>
  <si>
    <t>TBVQ 50/59 SO</t>
  </si>
  <si>
    <t>Průběž.dílec dešťové vpusti s odtok.TBV-Q 50/59 SO</t>
  </si>
  <si>
    <t>TBVQ 50/59 SV</t>
  </si>
  <si>
    <t>Průběžný dílec dešťové vpusti TBV-Q 50/59 SV</t>
  </si>
  <si>
    <t>998274101R00</t>
  </si>
  <si>
    <t xml:space="preserve">Přesun hmot pro trubní vedení betonové,otevř.výkop </t>
  </si>
  <si>
    <t>9</t>
  </si>
  <si>
    <t>Ostatní konstrukce, bourání</t>
  </si>
  <si>
    <t>113106123U00</t>
  </si>
  <si>
    <t xml:space="preserve">Rozebr zámk dlažba pro pěší komun </t>
  </si>
  <si>
    <t>odečet zas. rýh:564-117-77</t>
  </si>
  <si>
    <t>113107121R00</t>
  </si>
  <si>
    <t xml:space="preserve">Odstranění podkladu pl. 200 m2,kam.drcené tl.10 cm </t>
  </si>
  <si>
    <t>113107122R00</t>
  </si>
  <si>
    <t xml:space="preserve">Odstranění podkladu pl. 200 m2,kam.drcené tl.15 cm </t>
  </si>
  <si>
    <t>113109415R00</t>
  </si>
  <si>
    <t xml:space="preserve">Odstranění podkladu pl.nad 50 m2, beton, tl. 15 cm </t>
  </si>
  <si>
    <t>113109530R00</t>
  </si>
  <si>
    <t>Odstranění podkladu pl.50 m2,bet.recyklát tl.30 cm zas. rýh voda + kanal</t>
  </si>
  <si>
    <t>117+77</t>
  </si>
  <si>
    <t>113151350R00</t>
  </si>
  <si>
    <t xml:space="preserve">Fréz.živič.krytu nad 500 m2, s překážkami, tl.15cm </t>
  </si>
  <si>
    <t>799</t>
  </si>
  <si>
    <t>113202111R00</t>
  </si>
  <si>
    <t xml:space="preserve">Vytrhání obrub z krajníků nebo obrubníků stojatých </t>
  </si>
  <si>
    <t>895941311DEM</t>
  </si>
  <si>
    <t xml:space="preserve">Demolice vpusti uliční z dílců, vč. část. zásypu </t>
  </si>
  <si>
    <t>919731122R00</t>
  </si>
  <si>
    <t xml:space="preserve">Zarovnání styčné plochy živičné tl. do 10 cm </t>
  </si>
  <si>
    <t>919735112R00</t>
  </si>
  <si>
    <t xml:space="preserve">Řezání stávajícího živičného krytu tl. 5 - 10 cm </t>
  </si>
  <si>
    <t>961044111R00</t>
  </si>
  <si>
    <t>Bourání základů z betonu prostého světlíky + patky</t>
  </si>
  <si>
    <t>5*0,2</t>
  </si>
  <si>
    <t>966077111R00</t>
  </si>
  <si>
    <t>Odstranění doplňkových konstrukcí do 20 kg koše + stojany</t>
  </si>
  <si>
    <t>3+2</t>
  </si>
  <si>
    <t>966077141R00</t>
  </si>
  <si>
    <t>Odstranění doplňkových konstrukcí do 500 kg světlíky</t>
  </si>
  <si>
    <t>979054451U00</t>
  </si>
  <si>
    <t xml:space="preserve">Očištění vybourané zámk dlaždice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</si>
  <si>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</si>
  <si>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</si>
  <si>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</si>
  <si>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</si>
  <si>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773,24*9</t>
  </si>
  <si>
    <t>97902-4441.R00</t>
  </si>
  <si>
    <t>Očištění vybour. obrubníků všech loží a výplní</t>
  </si>
  <si>
    <t>97908-7212.R00</t>
  </si>
  <si>
    <t>Nakládání suti na dopravní prostředky</t>
  </si>
  <si>
    <t>NAB -0001.T00</t>
  </si>
  <si>
    <t xml:space="preserve">Poplatek za ulož. suti, bet., obrub.,dlažby </t>
  </si>
  <si>
    <t>93</t>
  </si>
  <si>
    <t>Dokončovací práce inženýrských staveb</t>
  </si>
  <si>
    <t>275313611R00</t>
  </si>
  <si>
    <t xml:space="preserve">Beton základových patek prostý C 16/20 (B 20) </t>
  </si>
  <si>
    <t>0,5*0,5*0,8*3</t>
  </si>
  <si>
    <t>0,5*0,5*0,8*2</t>
  </si>
  <si>
    <t>NAB 8900</t>
  </si>
  <si>
    <t xml:space="preserve">Montáž mobiliáře vč. dopravy </t>
  </si>
  <si>
    <t>NAB 8925</t>
  </si>
  <si>
    <t>Odpadkový koš 50l, válcový, litina, černý dle přílohy E03</t>
  </si>
  <si>
    <t>NAB 8926</t>
  </si>
  <si>
    <t>Stojan na kola 2 kruhy, litina, černý dle příloyh E03</t>
  </si>
  <si>
    <t>732</t>
  </si>
  <si>
    <t>Strojovny</t>
  </si>
  <si>
    <t>421955215U00</t>
  </si>
  <si>
    <t xml:space="preserve">Prac lávka fošny most skruž odstr </t>
  </si>
  <si>
    <t>762</t>
  </si>
  <si>
    <t>Konstrukce tesařské</t>
  </si>
  <si>
    <t>421955115U00</t>
  </si>
  <si>
    <t xml:space="preserve">Prac lávka fošny most skruž zříz </t>
  </si>
  <si>
    <t>Výkaz výměr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</si>
</sst>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zoomScaleNormal="100" workbookViewId="0">
      <selection activeCell="E23" sqref="E23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>
        <f>Rekapitulace!H1</f>
        <v>1</v>
      </c>
      <c r="D2" s="5" t="str">
        <f>Rekapitulace!G2</f>
        <v>Dopravní řešení -  1.etapa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>
      <c r="A5" s="15" t="s">
        <v>80</v>
      </c>
      <c r="B5" s="16"/>
      <c r="C5" s="17" t="s">
        <v>81</v>
      </c>
      <c r="D5" s="18"/>
      <c r="E5" s="19"/>
      <c r="F5" s="11" t="s">
        <v>7</v>
      </c>
      <c r="G5" s="12"/>
    </row>
    <row r="6" spans="1:57" ht="12.95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>
      <c r="A7" s="23" t="s">
        <v>78</v>
      </c>
      <c r="B7" s="24"/>
      <c r="C7" s="25" t="s">
        <v>79</v>
      </c>
      <c r="D7" s="26"/>
      <c r="E7" s="26"/>
      <c r="F7" s="27" t="s">
        <v>11</v>
      </c>
      <c r="G7" s="21">
        <f>IF(PocetMJ=0,,ROUND((F30+F32)/PocetMJ,1))</f>
        <v>0</v>
      </c>
    </row>
    <row r="8" spans="1:57">
      <c r="A8" s="28" t="s">
        <v>12</v>
      </c>
      <c r="B8" s="11"/>
      <c r="C8" s="207"/>
      <c r="D8" s="207"/>
      <c r="E8" s="208"/>
      <c r="F8" s="29" t="s">
        <v>13</v>
      </c>
      <c r="G8" s="30"/>
      <c r="H8" s="31"/>
      <c r="I8" s="32"/>
    </row>
    <row r="9" spans="1:57">
      <c r="A9" s="28" t="s">
        <v>14</v>
      </c>
      <c r="B9" s="11"/>
      <c r="C9" s="207">
        <f>Projektant</f>
        <v>0</v>
      </c>
      <c r="D9" s="207"/>
      <c r="E9" s="208"/>
      <c r="F9" s="11"/>
      <c r="G9" s="33"/>
      <c r="H9" s="34"/>
    </row>
    <row r="10" spans="1:57">
      <c r="A10" s="28" t="s">
        <v>15</v>
      </c>
      <c r="B10" s="11"/>
      <c r="C10" s="207"/>
      <c r="D10" s="207"/>
      <c r="E10" s="207"/>
      <c r="F10" s="35"/>
      <c r="G10" s="36"/>
      <c r="H10" s="37"/>
    </row>
    <row r="11" spans="1:57" ht="13.5" customHeight="1">
      <c r="A11" s="28" t="s">
        <v>16</v>
      </c>
      <c r="B11" s="11"/>
      <c r="C11" s="207"/>
      <c r="D11" s="207"/>
      <c r="E11" s="207"/>
      <c r="F11" s="38" t="s">
        <v>17</v>
      </c>
      <c r="G11" s="39">
        <v>3516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18</v>
      </c>
      <c r="B12" s="9"/>
      <c r="C12" s="209"/>
      <c r="D12" s="209"/>
      <c r="E12" s="209"/>
      <c r="F12" s="42" t="s">
        <v>19</v>
      </c>
      <c r="G12" s="43"/>
      <c r="H12" s="34"/>
    </row>
    <row r="13" spans="1:57" ht="28.5" customHeight="1" thickBot="1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>
      <c r="A15" s="53"/>
      <c r="B15" s="54" t="s">
        <v>23</v>
      </c>
      <c r="C15" s="55">
        <f>HSV</f>
        <v>0</v>
      </c>
      <c r="D15" s="56"/>
      <c r="E15" s="57"/>
      <c r="F15" s="58"/>
      <c r="G15" s="55"/>
    </row>
    <row r="16" spans="1:57" ht="15.95" customHeight="1">
      <c r="A16" s="53" t="s">
        <v>24</v>
      </c>
      <c r="B16" s="54" t="s">
        <v>25</v>
      </c>
      <c r="C16" s="55">
        <f>PSV</f>
        <v>0</v>
      </c>
      <c r="D16" s="8"/>
      <c r="E16" s="59"/>
      <c r="F16" s="60"/>
      <c r="G16" s="55"/>
    </row>
    <row r="17" spans="1:7" ht="15.95" customHeight="1">
      <c r="A17" s="53" t="s">
        <v>26</v>
      </c>
      <c r="B17" s="54" t="s">
        <v>27</v>
      </c>
      <c r="C17" s="55">
        <f>Mont</f>
        <v>0</v>
      </c>
      <c r="D17" s="8"/>
      <c r="E17" s="59"/>
      <c r="F17" s="60"/>
      <c r="G17" s="55"/>
    </row>
    <row r="18" spans="1:7" ht="15.95" customHeight="1">
      <c r="A18" s="61" t="s">
        <v>28</v>
      </c>
      <c r="B18" s="62" t="s">
        <v>29</v>
      </c>
      <c r="C18" s="55">
        <f>Dodavka</f>
        <v>0</v>
      </c>
      <c r="D18" s="8"/>
      <c r="E18" s="59"/>
      <c r="F18" s="60"/>
      <c r="G18" s="55"/>
    </row>
    <row r="19" spans="1:7" ht="15.95" customHeight="1">
      <c r="A19" s="63" t="s">
        <v>30</v>
      </c>
      <c r="B19" s="54"/>
      <c r="C19" s="55">
        <f>SUM(C15:C18)</f>
        <v>0</v>
      </c>
      <c r="D19" s="8"/>
      <c r="E19" s="59"/>
      <c r="F19" s="60"/>
      <c r="G19" s="55"/>
    </row>
    <row r="20" spans="1:7" ht="15.95" customHeight="1">
      <c r="A20" s="63"/>
      <c r="B20" s="54"/>
      <c r="C20" s="55"/>
      <c r="D20" s="8"/>
      <c r="E20" s="59"/>
      <c r="F20" s="60"/>
      <c r="G20" s="55"/>
    </row>
    <row r="21" spans="1:7" ht="15.95" customHeight="1">
      <c r="A21" s="63" t="s">
        <v>31</v>
      </c>
      <c r="B21" s="54"/>
      <c r="C21" s="55">
        <f>HZS</f>
        <v>0</v>
      </c>
      <c r="D21" s="8"/>
      <c r="E21" s="59"/>
      <c r="F21" s="60"/>
      <c r="G21" s="55"/>
    </row>
    <row r="22" spans="1:7" ht="15.95" customHeight="1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f>G23-SUM(G15:G21)</f>
        <v>0</v>
      </c>
    </row>
    <row r="23" spans="1:7" ht="15.95" customHeight="1" thickBot="1">
      <c r="A23" s="210" t="s">
        <v>34</v>
      </c>
      <c r="B23" s="211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43</v>
      </c>
      <c r="B30" s="85"/>
      <c r="C30" s="86">
        <v>21</v>
      </c>
      <c r="D30" s="85" t="s">
        <v>44</v>
      </c>
      <c r="E30" s="87"/>
      <c r="F30" s="202">
        <f>C23-F32</f>
        <v>0</v>
      </c>
      <c r="G30" s="203"/>
    </row>
    <row r="31" spans="1:7">
      <c r="A31" s="84" t="s">
        <v>45</v>
      </c>
      <c r="B31" s="85"/>
      <c r="C31" s="86">
        <f>SazbaDPH1</f>
        <v>21</v>
      </c>
      <c r="D31" s="85" t="s">
        <v>46</v>
      </c>
      <c r="E31" s="87"/>
      <c r="F31" s="202">
        <f>ROUND(PRODUCT(F30,C31/100),0)</f>
        <v>0</v>
      </c>
      <c r="G31" s="203"/>
    </row>
    <row r="32" spans="1:7">
      <c r="A32" s="84" t="s">
        <v>43</v>
      </c>
      <c r="B32" s="85"/>
      <c r="C32" s="86">
        <v>0</v>
      </c>
      <c r="D32" s="85" t="s">
        <v>46</v>
      </c>
      <c r="E32" s="87"/>
      <c r="F32" s="202">
        <v>0</v>
      </c>
      <c r="G32" s="203"/>
    </row>
    <row r="33" spans="1:8">
      <c r="A33" s="84" t="s">
        <v>45</v>
      </c>
      <c r="B33" s="88"/>
      <c r="C33" s="89">
        <f>SazbaDPH2</f>
        <v>0</v>
      </c>
      <c r="D33" s="85" t="s">
        <v>46</v>
      </c>
      <c r="E33" s="60"/>
      <c r="F33" s="202">
        <f>ROUND(PRODUCT(F32,C33/100),0)</f>
        <v>0</v>
      </c>
      <c r="G33" s="203"/>
    </row>
    <row r="34" spans="1:8" s="93" customFormat="1" ht="19.5" customHeight="1" thickBot="1">
      <c r="A34" s="90" t="s">
        <v>47</v>
      </c>
      <c r="B34" s="91"/>
      <c r="C34" s="91"/>
      <c r="D34" s="91"/>
      <c r="E34" s="92"/>
      <c r="F34" s="204">
        <f>ROUND(SUM(F30:F33),0)</f>
        <v>0</v>
      </c>
      <c r="G34" s="205"/>
    </row>
    <row r="36" spans="1:8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>
      <c r="A37" s="94"/>
      <c r="B37" s="206"/>
      <c r="C37" s="206"/>
      <c r="D37" s="206"/>
      <c r="E37" s="206"/>
      <c r="F37" s="206"/>
      <c r="G37" s="206"/>
      <c r="H37" t="s">
        <v>6</v>
      </c>
    </row>
    <row r="38" spans="1:8" ht="12.75" customHeight="1">
      <c r="A38" s="95"/>
      <c r="B38" s="206"/>
      <c r="C38" s="206"/>
      <c r="D38" s="206"/>
      <c r="E38" s="206"/>
      <c r="F38" s="206"/>
      <c r="G38" s="206"/>
      <c r="H38" t="s">
        <v>6</v>
      </c>
    </row>
    <row r="39" spans="1:8">
      <c r="A39" s="95"/>
      <c r="B39" s="206"/>
      <c r="C39" s="206"/>
      <c r="D39" s="206"/>
      <c r="E39" s="206"/>
      <c r="F39" s="206"/>
      <c r="G39" s="206"/>
      <c r="H39" t="s">
        <v>6</v>
      </c>
    </row>
    <row r="40" spans="1:8">
      <c r="A40" s="95"/>
      <c r="B40" s="206"/>
      <c r="C40" s="206"/>
      <c r="D40" s="206"/>
      <c r="E40" s="206"/>
      <c r="F40" s="206"/>
      <c r="G40" s="206"/>
      <c r="H40" t="s">
        <v>6</v>
      </c>
    </row>
    <row r="41" spans="1:8">
      <c r="A41" s="95"/>
      <c r="B41" s="206"/>
      <c r="C41" s="206"/>
      <c r="D41" s="206"/>
      <c r="E41" s="206"/>
      <c r="F41" s="206"/>
      <c r="G41" s="206"/>
      <c r="H41" t="s">
        <v>6</v>
      </c>
    </row>
    <row r="42" spans="1:8">
      <c r="A42" s="95"/>
      <c r="B42" s="206"/>
      <c r="C42" s="206"/>
      <c r="D42" s="206"/>
      <c r="E42" s="206"/>
      <c r="F42" s="206"/>
      <c r="G42" s="206"/>
      <c r="H42" t="s">
        <v>6</v>
      </c>
    </row>
    <row r="43" spans="1:8">
      <c r="A43" s="95"/>
      <c r="B43" s="206"/>
      <c r="C43" s="206"/>
      <c r="D43" s="206"/>
      <c r="E43" s="206"/>
      <c r="F43" s="206"/>
      <c r="G43" s="206"/>
      <c r="H43" t="s">
        <v>6</v>
      </c>
    </row>
    <row r="44" spans="1:8">
      <c r="A44" s="95"/>
      <c r="B44" s="206"/>
      <c r="C44" s="206"/>
      <c r="D44" s="206"/>
      <c r="E44" s="206"/>
      <c r="F44" s="206"/>
      <c r="G44" s="206"/>
      <c r="H44" t="s">
        <v>6</v>
      </c>
    </row>
    <row r="45" spans="1:8" ht="0.75" customHeight="1">
      <c r="A45" s="95"/>
      <c r="B45" s="206"/>
      <c r="C45" s="206"/>
      <c r="D45" s="206"/>
      <c r="E45" s="206"/>
      <c r="F45" s="206"/>
      <c r="G45" s="206"/>
      <c r="H45" t="s">
        <v>6</v>
      </c>
    </row>
    <row r="46" spans="1:8">
      <c r="B46" s="201"/>
      <c r="C46" s="201"/>
      <c r="D46" s="201"/>
      <c r="E46" s="201"/>
      <c r="F46" s="201"/>
      <c r="G46" s="201"/>
    </row>
    <row r="47" spans="1:8">
      <c r="B47" s="201"/>
      <c r="C47" s="201"/>
      <c r="D47" s="201"/>
      <c r="E47" s="201"/>
      <c r="F47" s="201"/>
      <c r="G47" s="201"/>
    </row>
    <row r="48" spans="1:8">
      <c r="B48" s="201"/>
      <c r="C48" s="201"/>
      <c r="D48" s="201"/>
      <c r="E48" s="201"/>
      <c r="F48" s="201"/>
      <c r="G48" s="201"/>
    </row>
    <row r="49" spans="2:7">
      <c r="B49" s="201"/>
      <c r="C49" s="201"/>
      <c r="D49" s="201"/>
      <c r="E49" s="201"/>
      <c r="F49" s="201"/>
      <c r="G49" s="201"/>
    </row>
    <row r="50" spans="2:7">
      <c r="B50" s="201"/>
      <c r="C50" s="201"/>
      <c r="D50" s="201"/>
      <c r="E50" s="201"/>
      <c r="F50" s="201"/>
      <c r="G50" s="201"/>
    </row>
    <row r="51" spans="2:7">
      <c r="B51" s="201"/>
      <c r="C51" s="201"/>
      <c r="D51" s="201"/>
      <c r="E51" s="201"/>
      <c r="F51" s="201"/>
      <c r="G51" s="201"/>
    </row>
    <row r="52" spans="2:7">
      <c r="B52" s="201"/>
      <c r="C52" s="201"/>
      <c r="D52" s="201"/>
      <c r="E52" s="201"/>
      <c r="F52" s="201"/>
      <c r="G52" s="201"/>
    </row>
    <row r="53" spans="2:7">
      <c r="B53" s="201"/>
      <c r="C53" s="201"/>
      <c r="D53" s="201"/>
      <c r="E53" s="201"/>
      <c r="F53" s="201"/>
      <c r="G53" s="201"/>
    </row>
    <row r="54" spans="2:7">
      <c r="B54" s="201"/>
      <c r="C54" s="201"/>
      <c r="D54" s="201"/>
      <c r="E54" s="201"/>
      <c r="F54" s="201"/>
      <c r="G54" s="201"/>
    </row>
    <row r="55" spans="2:7">
      <c r="B55" s="201"/>
      <c r="C55" s="201"/>
      <c r="D55" s="201"/>
      <c r="E55" s="201"/>
      <c r="F55" s="201"/>
      <c r="G55" s="201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2"/>
  <sheetViews>
    <sheetView zoomScaleNormal="100" workbookViewId="0">
      <selection activeCell="D30" sqref="D30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2" t="s">
        <v>49</v>
      </c>
      <c r="B1" s="213"/>
      <c r="C1" s="96" t="str">
        <f>CONCATENATE(cislostavby," ",nazevstavby)</f>
        <v>KOM-212 Rekonstrukce komunikace a chodníků v ul.Vodní,</v>
      </c>
      <c r="D1" s="97"/>
      <c r="E1" s="98"/>
      <c r="F1" s="97"/>
      <c r="G1" s="99" t="s">
        <v>50</v>
      </c>
      <c r="H1" s="100">
        <v>1</v>
      </c>
      <c r="I1" s="101"/>
    </row>
    <row r="2" spans="1:9" ht="13.5" thickBot="1">
      <c r="A2" s="214" t="s">
        <v>51</v>
      </c>
      <c r="B2" s="215"/>
      <c r="C2" s="102" t="str">
        <f>CONCATENATE(cisloobjektu," ",nazevobjektu)</f>
        <v>SO01 Dopravní řešení</v>
      </c>
      <c r="D2" s="103"/>
      <c r="E2" s="104"/>
      <c r="F2" s="103"/>
      <c r="G2" s="216" t="s">
        <v>82</v>
      </c>
      <c r="H2" s="217"/>
      <c r="I2" s="218"/>
    </row>
    <row r="3" spans="1:9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9" s="34" customFormat="1">
      <c r="A7" s="197" t="str">
        <f>Položky!B7</f>
        <v>1</v>
      </c>
      <c r="B7" s="114" t="str">
        <f>Položky!C7</f>
        <v>Zemní práce</v>
      </c>
      <c r="C7" s="65"/>
      <c r="D7" s="115"/>
      <c r="E7" s="198">
        <f>Položky!BA22</f>
        <v>0</v>
      </c>
      <c r="F7" s="199">
        <f>Položky!BB22</f>
        <v>0</v>
      </c>
      <c r="G7" s="199">
        <f>Položky!BC22</f>
        <v>0</v>
      </c>
      <c r="H7" s="199">
        <f>Položky!BD22</f>
        <v>0</v>
      </c>
      <c r="I7" s="200">
        <f>Položky!BE22</f>
        <v>0</v>
      </c>
    </row>
    <row r="8" spans="1:9" s="34" customFormat="1">
      <c r="A8" s="197" t="str">
        <f>Položky!B23</f>
        <v>3</v>
      </c>
      <c r="B8" s="114" t="str">
        <f>Položky!C23</f>
        <v>Svislé a kompletní konstrukce</v>
      </c>
      <c r="C8" s="65"/>
      <c r="D8" s="115"/>
      <c r="E8" s="198">
        <f>Položky!BA32</f>
        <v>0</v>
      </c>
      <c r="F8" s="199">
        <f>Položky!BB32</f>
        <v>0</v>
      </c>
      <c r="G8" s="199">
        <f>Položky!BC32</f>
        <v>0</v>
      </c>
      <c r="H8" s="199">
        <f>Položky!BD32</f>
        <v>0</v>
      </c>
      <c r="I8" s="200">
        <f>Položky!BE32</f>
        <v>0</v>
      </c>
    </row>
    <row r="9" spans="1:9" s="34" customFormat="1">
      <c r="A9" s="197" t="str">
        <f>Položky!B33</f>
        <v>59</v>
      </c>
      <c r="B9" s="114" t="str">
        <f>Položky!C33</f>
        <v>Dlažby a předlažby komunikací</v>
      </c>
      <c r="C9" s="65"/>
      <c r="D9" s="115"/>
      <c r="E9" s="198">
        <f>Položky!BA64</f>
        <v>0</v>
      </c>
      <c r="F9" s="199">
        <f>Položky!BB64</f>
        <v>0</v>
      </c>
      <c r="G9" s="199">
        <f>Položky!BC64</f>
        <v>0</v>
      </c>
      <c r="H9" s="199">
        <f>Položky!BD64</f>
        <v>0</v>
      </c>
      <c r="I9" s="200">
        <f>Položky!BE64</f>
        <v>0</v>
      </c>
    </row>
    <row r="10" spans="1:9" s="34" customFormat="1">
      <c r="A10" s="197" t="str">
        <f>Položky!B65</f>
        <v>8</v>
      </c>
      <c r="B10" s="114" t="str">
        <f>Položky!C65</f>
        <v>Trubní vedení</v>
      </c>
      <c r="C10" s="65"/>
      <c r="D10" s="115"/>
      <c r="E10" s="198">
        <f>Položky!BA91</f>
        <v>0</v>
      </c>
      <c r="F10" s="199">
        <f>Položky!BB91</f>
        <v>0</v>
      </c>
      <c r="G10" s="199">
        <f>Položky!BC91</f>
        <v>0</v>
      </c>
      <c r="H10" s="199">
        <f>Položky!BD91</f>
        <v>0</v>
      </c>
      <c r="I10" s="200">
        <f>Položky!BE91</f>
        <v>0</v>
      </c>
    </row>
    <row r="11" spans="1:9" s="34" customFormat="1">
      <c r="A11" s="197" t="str">
        <f>Položky!B92</f>
        <v>9</v>
      </c>
      <c r="B11" s="114" t="str">
        <f>Položky!C92</f>
        <v>Ostatní konstrukce, bourání</v>
      </c>
      <c r="C11" s="65"/>
      <c r="D11" s="115"/>
      <c r="E11" s="198">
        <f>Položky!BA121</f>
        <v>0</v>
      </c>
      <c r="F11" s="199">
        <f>Položky!BB121</f>
        <v>0</v>
      </c>
      <c r="G11" s="199">
        <f>Položky!BC121</f>
        <v>0</v>
      </c>
      <c r="H11" s="199">
        <f>Položky!BD121</f>
        <v>0</v>
      </c>
      <c r="I11" s="200">
        <f>Položky!BE121</f>
        <v>0</v>
      </c>
    </row>
    <row r="12" spans="1:9" s="34" customFormat="1">
      <c r="A12" s="197" t="str">
        <f>Položky!B122</f>
        <v>93</v>
      </c>
      <c r="B12" s="114" t="str">
        <f>Položky!C122</f>
        <v>Dokončovací práce inženýrských staveb</v>
      </c>
      <c r="C12" s="65"/>
      <c r="D12" s="115"/>
      <c r="E12" s="198">
        <f>Položky!BA129</f>
        <v>0</v>
      </c>
      <c r="F12" s="199">
        <f>Položky!BB129</f>
        <v>0</v>
      </c>
      <c r="G12" s="199">
        <f>Položky!BC129</f>
        <v>0</v>
      </c>
      <c r="H12" s="199">
        <f>Položky!BD129</f>
        <v>0</v>
      </c>
      <c r="I12" s="200">
        <f>Položky!BE129</f>
        <v>0</v>
      </c>
    </row>
    <row r="13" spans="1:9" s="34" customFormat="1">
      <c r="A13" s="197" t="str">
        <f>Položky!B130</f>
        <v>732</v>
      </c>
      <c r="B13" s="114" t="str">
        <f>Položky!C130</f>
        <v>Strojovny</v>
      </c>
      <c r="C13" s="65"/>
      <c r="D13" s="115"/>
      <c r="E13" s="198">
        <f>Položky!BA132</f>
        <v>0</v>
      </c>
      <c r="F13" s="199">
        <f>Položky!BB132</f>
        <v>0</v>
      </c>
      <c r="G13" s="199">
        <f>Položky!BC132</f>
        <v>0</v>
      </c>
      <c r="H13" s="199">
        <f>Položky!BD132</f>
        <v>0</v>
      </c>
      <c r="I13" s="200">
        <f>Položky!BE132</f>
        <v>0</v>
      </c>
    </row>
    <row r="14" spans="1:9" s="34" customFormat="1" ht="13.5" thickBot="1">
      <c r="A14" s="197" t="str">
        <f>Položky!B133</f>
        <v>762</v>
      </c>
      <c r="B14" s="114" t="str">
        <f>Položky!C133</f>
        <v>Konstrukce tesařské</v>
      </c>
      <c r="C14" s="65"/>
      <c r="D14" s="115"/>
      <c r="E14" s="198">
        <f>Položky!BA135</f>
        <v>0</v>
      </c>
      <c r="F14" s="199">
        <f>Položky!BB135</f>
        <v>0</v>
      </c>
      <c r="G14" s="199">
        <f>Položky!BC135</f>
        <v>0</v>
      </c>
      <c r="H14" s="199">
        <f>Položky!BD135</f>
        <v>0</v>
      </c>
      <c r="I14" s="200">
        <f>Položky!BE135</f>
        <v>0</v>
      </c>
    </row>
    <row r="15" spans="1:9" s="122" customFormat="1" ht="13.5" thickBot="1">
      <c r="A15" s="116"/>
      <c r="B15" s="117" t="s">
        <v>58</v>
      </c>
      <c r="C15" s="117"/>
      <c r="D15" s="118"/>
      <c r="E15" s="119">
        <f>SUM(E7:E14)</f>
        <v>0</v>
      </c>
      <c r="F15" s="120">
        <f>SUM(F7:F14)</f>
        <v>0</v>
      </c>
      <c r="G15" s="120">
        <f>SUM(G7:G14)</f>
        <v>0</v>
      </c>
      <c r="H15" s="120">
        <f>SUM(H7:H14)</f>
        <v>0</v>
      </c>
      <c r="I15" s="121">
        <f>SUM(I7:I14)</f>
        <v>0</v>
      </c>
    </row>
    <row r="16" spans="1:9">
      <c r="A16" s="65"/>
      <c r="B16" s="65"/>
      <c r="C16" s="65"/>
      <c r="D16" s="65"/>
      <c r="E16" s="65"/>
      <c r="F16" s="65"/>
      <c r="G16" s="65"/>
      <c r="H16" s="65"/>
      <c r="I16" s="65"/>
    </row>
    <row r="17" spans="1:57" ht="19.5" customHeight="1">
      <c r="A17" s="106" t="s">
        <v>59</v>
      </c>
      <c r="B17" s="106"/>
      <c r="C17" s="106"/>
      <c r="D17" s="106"/>
      <c r="E17" s="106"/>
      <c r="F17" s="106"/>
      <c r="G17" s="123"/>
      <c r="H17" s="106"/>
      <c r="I17" s="106"/>
      <c r="BA17" s="40"/>
      <c r="BB17" s="40"/>
      <c r="BC17" s="40"/>
      <c r="BD17" s="40"/>
      <c r="BE17" s="40"/>
    </row>
    <row r="18" spans="1:57" ht="13.5" thickBot="1">
      <c r="A18" s="76"/>
      <c r="B18" s="76"/>
      <c r="C18" s="76"/>
      <c r="D18" s="76"/>
      <c r="E18" s="76"/>
      <c r="F18" s="76"/>
      <c r="G18" s="76"/>
      <c r="H18" s="76"/>
      <c r="I18" s="76"/>
    </row>
    <row r="19" spans="1:57">
      <c r="A19" s="70" t="s">
        <v>60</v>
      </c>
      <c r="B19" s="71"/>
      <c r="C19" s="71"/>
      <c r="D19" s="124"/>
      <c r="E19" s="125" t="s">
        <v>61</v>
      </c>
      <c r="F19" s="126" t="s">
        <v>62</v>
      </c>
      <c r="G19" s="127" t="s">
        <v>63</v>
      </c>
      <c r="H19" s="128"/>
      <c r="I19" s="129" t="s">
        <v>61</v>
      </c>
    </row>
    <row r="20" spans="1:57">
      <c r="A20" s="63"/>
      <c r="B20" s="54"/>
      <c r="C20" s="54"/>
      <c r="D20" s="130"/>
      <c r="E20" s="131"/>
      <c r="F20" s="132"/>
      <c r="G20" s="133">
        <f>CHOOSE(BA20+1,HSV+PSV,HSV+PSV+Mont,HSV+PSV+Dodavka+Mont,HSV,PSV,Mont,Dodavka,Mont+Dodavka,0)</f>
        <v>0</v>
      </c>
      <c r="H20" s="134"/>
      <c r="I20" s="135">
        <f>E20+F20*G20/100</f>
        <v>0</v>
      </c>
      <c r="BA20">
        <v>8</v>
      </c>
    </row>
    <row r="21" spans="1:57" ht="13.5" thickBot="1">
      <c r="A21" s="136"/>
      <c r="B21" s="137" t="s">
        <v>64</v>
      </c>
      <c r="C21" s="138"/>
      <c r="D21" s="139"/>
      <c r="E21" s="140"/>
      <c r="F21" s="141"/>
      <c r="G21" s="141"/>
      <c r="H21" s="219">
        <f>SUM(H20:H20)</f>
        <v>0</v>
      </c>
      <c r="I21" s="220"/>
    </row>
    <row r="23" spans="1:57">
      <c r="B23" s="122"/>
      <c r="F23" s="142"/>
      <c r="G23" s="143"/>
      <c r="H23" s="143"/>
      <c r="I23" s="144"/>
    </row>
    <row r="24" spans="1:57">
      <c r="F24" s="142"/>
      <c r="G24" s="143"/>
      <c r="H24" s="143"/>
      <c r="I24" s="144"/>
    </row>
    <row r="25" spans="1:57">
      <c r="F25" s="142"/>
      <c r="G25" s="143"/>
      <c r="H25" s="143"/>
      <c r="I25" s="144"/>
    </row>
    <row r="26" spans="1:57">
      <c r="F26" s="142"/>
      <c r="G26" s="143"/>
      <c r="H26" s="143"/>
      <c r="I26" s="144"/>
    </row>
    <row r="27" spans="1:57">
      <c r="F27" s="142"/>
      <c r="G27" s="143"/>
      <c r="H27" s="143"/>
      <c r="I27" s="144"/>
    </row>
    <row r="28" spans="1:57">
      <c r="F28" s="142"/>
      <c r="G28" s="143"/>
      <c r="H28" s="143"/>
      <c r="I28" s="144"/>
    </row>
    <row r="29" spans="1:57">
      <c r="F29" s="142"/>
      <c r="G29" s="143"/>
      <c r="H29" s="143"/>
      <c r="I29" s="144"/>
    </row>
    <row r="30" spans="1:57">
      <c r="F30" s="142"/>
      <c r="G30" s="143"/>
      <c r="H30" s="143"/>
      <c r="I30" s="144"/>
    </row>
    <row r="31" spans="1:57">
      <c r="F31" s="142"/>
      <c r="G31" s="143"/>
      <c r="H31" s="143"/>
      <c r="I31" s="144"/>
    </row>
    <row r="32" spans="1:57"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  <row r="72" spans="6:9">
      <c r="F72" s="142"/>
      <c r="G72" s="143"/>
      <c r="H72" s="143"/>
      <c r="I72" s="14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08"/>
  <sheetViews>
    <sheetView showGridLines="0" showZeros="0" tabSelected="1" zoomScaleNormal="100" workbookViewId="0">
      <selection activeCell="A2" sqref="A2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91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23" t="s">
        <v>288</v>
      </c>
      <c r="B1" s="223"/>
      <c r="C1" s="223"/>
      <c r="D1" s="223"/>
      <c r="E1" s="223"/>
      <c r="F1" s="223"/>
      <c r="G1" s="223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12" t="s">
        <v>49</v>
      </c>
      <c r="B3" s="213"/>
      <c r="C3" s="96" t="str">
        <f>CONCATENATE(cislostavby," ",nazevstavby)</f>
        <v>KOM-212 Rekonstrukce komunikace a chodníků v ul.Vodní,</v>
      </c>
      <c r="D3" s="97"/>
      <c r="E3" s="150" t="s">
        <v>65</v>
      </c>
      <c r="F3" s="151">
        <f>Rekapitulace!H1</f>
        <v>1</v>
      </c>
      <c r="G3" s="152"/>
    </row>
    <row r="4" spans="1:104" ht="13.5" thickBot="1">
      <c r="A4" s="224" t="s">
        <v>51</v>
      </c>
      <c r="B4" s="215"/>
      <c r="C4" s="102" t="str">
        <f>CONCATENATE(cisloobjektu," ",nazevobjektu)</f>
        <v>SO01 Dopravní řešení</v>
      </c>
      <c r="D4" s="103"/>
      <c r="E4" s="225" t="str">
        <f>Rekapitulace!G2</f>
        <v>Dopravní řešení -  1.etapa</v>
      </c>
      <c r="F4" s="226"/>
      <c r="G4" s="227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66</v>
      </c>
      <c r="B6" s="157" t="s">
        <v>67</v>
      </c>
      <c r="C6" s="157" t="s">
        <v>68</v>
      </c>
      <c r="D6" s="157" t="s">
        <v>69</v>
      </c>
      <c r="E6" s="158" t="s">
        <v>70</v>
      </c>
      <c r="F6" s="157" t="s">
        <v>71</v>
      </c>
      <c r="G6" s="159" t="s">
        <v>72</v>
      </c>
    </row>
    <row r="7" spans="1:104">
      <c r="A7" s="160" t="s">
        <v>73</v>
      </c>
      <c r="B7" s="161" t="s">
        <v>74</v>
      </c>
      <c r="C7" s="162" t="s">
        <v>75</v>
      </c>
      <c r="D7" s="163"/>
      <c r="E7" s="164"/>
      <c r="F7" s="164"/>
      <c r="G7" s="165"/>
      <c r="H7" s="166"/>
      <c r="I7" s="166"/>
      <c r="O7" s="167">
        <v>1</v>
      </c>
    </row>
    <row r="8" spans="1:104">
      <c r="A8" s="168">
        <v>1</v>
      </c>
      <c r="B8" s="169" t="s">
        <v>83</v>
      </c>
      <c r="C8" s="170" t="s">
        <v>84</v>
      </c>
      <c r="D8" s="171" t="s">
        <v>85</v>
      </c>
      <c r="E8" s="172">
        <v>4.4000000000000004</v>
      </c>
      <c r="F8" s="172"/>
      <c r="G8" s="173">
        <f>E8*F8</f>
        <v>0</v>
      </c>
      <c r="O8" s="167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4">
        <v>1</v>
      </c>
      <c r="CB8" s="174">
        <v>1</v>
      </c>
      <c r="CZ8" s="145">
        <v>0</v>
      </c>
    </row>
    <row r="9" spans="1:104">
      <c r="A9" s="175"/>
      <c r="B9" s="177"/>
      <c r="C9" s="221" t="s">
        <v>86</v>
      </c>
      <c r="D9" s="222"/>
      <c r="E9" s="178">
        <v>4.4000000000000004</v>
      </c>
      <c r="F9" s="179"/>
      <c r="G9" s="180"/>
      <c r="M9" s="176" t="s">
        <v>86</v>
      </c>
      <c r="O9" s="167"/>
    </row>
    <row r="10" spans="1:104">
      <c r="A10" s="168">
        <v>2</v>
      </c>
      <c r="B10" s="169" t="s">
        <v>87</v>
      </c>
      <c r="C10" s="170" t="s">
        <v>88</v>
      </c>
      <c r="D10" s="171" t="s">
        <v>85</v>
      </c>
      <c r="E10" s="172">
        <v>4.4000000000000004</v>
      </c>
      <c r="F10" s="172"/>
      <c r="G10" s="173">
        <f>E10*F10</f>
        <v>0</v>
      </c>
      <c r="O10" s="167">
        <v>2</v>
      </c>
      <c r="AA10" s="145">
        <v>1</v>
      </c>
      <c r="AB10" s="145">
        <v>1</v>
      </c>
      <c r="AC10" s="145">
        <v>1</v>
      </c>
      <c r="AZ10" s="145">
        <v>1</v>
      </c>
      <c r="BA10" s="145">
        <f>IF(AZ10=1,G10,0)</f>
        <v>0</v>
      </c>
      <c r="BB10" s="145">
        <f>IF(AZ10=2,G10,0)</f>
        <v>0</v>
      </c>
      <c r="BC10" s="145">
        <f>IF(AZ10=3,G10,0)</f>
        <v>0</v>
      </c>
      <c r="BD10" s="145">
        <f>IF(AZ10=4,G10,0)</f>
        <v>0</v>
      </c>
      <c r="BE10" s="145">
        <f>IF(AZ10=5,G10,0)</f>
        <v>0</v>
      </c>
      <c r="CA10" s="174">
        <v>1</v>
      </c>
      <c r="CB10" s="174">
        <v>1</v>
      </c>
      <c r="CZ10" s="145">
        <v>0</v>
      </c>
    </row>
    <row r="11" spans="1:104">
      <c r="A11" s="168">
        <v>3</v>
      </c>
      <c r="B11" s="169" t="s">
        <v>89</v>
      </c>
      <c r="C11" s="170" t="s">
        <v>90</v>
      </c>
      <c r="D11" s="171" t="s">
        <v>85</v>
      </c>
      <c r="E11" s="172">
        <v>11.76</v>
      </c>
      <c r="F11" s="172"/>
      <c r="G11" s="173">
        <f>E11*F11</f>
        <v>0</v>
      </c>
      <c r="O11" s="167">
        <v>2</v>
      </c>
      <c r="AA11" s="145">
        <v>1</v>
      </c>
      <c r="AB11" s="145">
        <v>1</v>
      </c>
      <c r="AC11" s="145">
        <v>1</v>
      </c>
      <c r="AZ11" s="145">
        <v>1</v>
      </c>
      <c r="BA11" s="145">
        <f>IF(AZ11=1,G11,0)</f>
        <v>0</v>
      </c>
      <c r="BB11" s="145">
        <f>IF(AZ11=2,G11,0)</f>
        <v>0</v>
      </c>
      <c r="BC11" s="145">
        <f>IF(AZ11=3,G11,0)</f>
        <v>0</v>
      </c>
      <c r="BD11" s="145">
        <f>IF(AZ11=4,G11,0)</f>
        <v>0</v>
      </c>
      <c r="BE11" s="145">
        <f>IF(AZ11=5,G11,0)</f>
        <v>0</v>
      </c>
      <c r="CA11" s="174">
        <v>1</v>
      </c>
      <c r="CB11" s="174">
        <v>1</v>
      </c>
      <c r="CZ11" s="145">
        <v>0</v>
      </c>
    </row>
    <row r="12" spans="1:104">
      <c r="A12" s="175"/>
      <c r="B12" s="177"/>
      <c r="C12" s="221" t="s">
        <v>91</v>
      </c>
      <c r="D12" s="222"/>
      <c r="E12" s="178">
        <v>11.76</v>
      </c>
      <c r="F12" s="179"/>
      <c r="G12" s="180"/>
      <c r="M12" s="176" t="s">
        <v>91</v>
      </c>
      <c r="O12" s="167"/>
    </row>
    <row r="13" spans="1:104">
      <c r="A13" s="168">
        <v>4</v>
      </c>
      <c r="B13" s="169" t="s">
        <v>92</v>
      </c>
      <c r="C13" s="170" t="s">
        <v>93</v>
      </c>
      <c r="D13" s="171" t="s">
        <v>85</v>
      </c>
      <c r="E13" s="172">
        <v>11.76</v>
      </c>
      <c r="F13" s="172"/>
      <c r="G13" s="173">
        <f>E13*F13</f>
        <v>0</v>
      </c>
      <c r="O13" s="167">
        <v>2</v>
      </c>
      <c r="AA13" s="145">
        <v>1</v>
      </c>
      <c r="AB13" s="145">
        <v>1</v>
      </c>
      <c r="AC13" s="145">
        <v>1</v>
      </c>
      <c r="AZ13" s="145">
        <v>1</v>
      </c>
      <c r="BA13" s="145">
        <f>IF(AZ13=1,G13,0)</f>
        <v>0</v>
      </c>
      <c r="BB13" s="145">
        <f>IF(AZ13=2,G13,0)</f>
        <v>0</v>
      </c>
      <c r="BC13" s="145">
        <f>IF(AZ13=3,G13,0)</f>
        <v>0</v>
      </c>
      <c r="BD13" s="145">
        <f>IF(AZ13=4,G13,0)</f>
        <v>0</v>
      </c>
      <c r="BE13" s="145">
        <f>IF(AZ13=5,G13,0)</f>
        <v>0</v>
      </c>
      <c r="CA13" s="174">
        <v>1</v>
      </c>
      <c r="CB13" s="174">
        <v>1</v>
      </c>
      <c r="CZ13" s="145">
        <v>0</v>
      </c>
    </row>
    <row r="14" spans="1:104">
      <c r="A14" s="168">
        <v>5</v>
      </c>
      <c r="B14" s="169" t="s">
        <v>94</v>
      </c>
      <c r="C14" s="170" t="s">
        <v>95</v>
      </c>
      <c r="D14" s="171" t="s">
        <v>85</v>
      </c>
      <c r="E14" s="172">
        <v>2.25</v>
      </c>
      <c r="F14" s="172"/>
      <c r="G14" s="173">
        <f>E14*F14</f>
        <v>0</v>
      </c>
      <c r="O14" s="167">
        <v>2</v>
      </c>
      <c r="AA14" s="145">
        <v>1</v>
      </c>
      <c r="AB14" s="145">
        <v>1</v>
      </c>
      <c r="AC14" s="145">
        <v>1</v>
      </c>
      <c r="AZ14" s="145">
        <v>1</v>
      </c>
      <c r="BA14" s="145">
        <f>IF(AZ14=1,G14,0)</f>
        <v>0</v>
      </c>
      <c r="BB14" s="145">
        <f>IF(AZ14=2,G14,0)</f>
        <v>0</v>
      </c>
      <c r="BC14" s="145">
        <f>IF(AZ14=3,G14,0)</f>
        <v>0</v>
      </c>
      <c r="BD14" s="145">
        <f>IF(AZ14=4,G14,0)</f>
        <v>0</v>
      </c>
      <c r="BE14" s="145">
        <f>IF(AZ14=5,G14,0)</f>
        <v>0</v>
      </c>
      <c r="CA14" s="174">
        <v>1</v>
      </c>
      <c r="CB14" s="174">
        <v>1</v>
      </c>
      <c r="CZ14" s="145">
        <v>0</v>
      </c>
    </row>
    <row r="15" spans="1:104">
      <c r="A15" s="175"/>
      <c r="B15" s="177"/>
      <c r="C15" s="221" t="s">
        <v>96</v>
      </c>
      <c r="D15" s="222"/>
      <c r="E15" s="178">
        <v>2.25</v>
      </c>
      <c r="F15" s="179"/>
      <c r="G15" s="180"/>
      <c r="M15" s="176" t="s">
        <v>96</v>
      </c>
      <c r="O15" s="167"/>
    </row>
    <row r="16" spans="1:104">
      <c r="A16" s="168">
        <v>6</v>
      </c>
      <c r="B16" s="169" t="s">
        <v>97</v>
      </c>
      <c r="C16" s="170" t="s">
        <v>98</v>
      </c>
      <c r="D16" s="171" t="s">
        <v>85</v>
      </c>
      <c r="E16" s="172">
        <v>13.96</v>
      </c>
      <c r="F16" s="172"/>
      <c r="G16" s="173">
        <f>E16*F16</f>
        <v>0</v>
      </c>
      <c r="O16" s="167">
        <v>2</v>
      </c>
      <c r="AA16" s="145">
        <v>1</v>
      </c>
      <c r="AB16" s="145">
        <v>1</v>
      </c>
      <c r="AC16" s="145">
        <v>1</v>
      </c>
      <c r="AZ16" s="145">
        <v>1</v>
      </c>
      <c r="BA16" s="145">
        <f>IF(AZ16=1,G16,0)</f>
        <v>0</v>
      </c>
      <c r="BB16" s="145">
        <f>IF(AZ16=2,G16,0)</f>
        <v>0</v>
      </c>
      <c r="BC16" s="145">
        <f>IF(AZ16=3,G16,0)</f>
        <v>0</v>
      </c>
      <c r="BD16" s="145">
        <f>IF(AZ16=4,G16,0)</f>
        <v>0</v>
      </c>
      <c r="BE16" s="145">
        <f>IF(AZ16=5,G16,0)</f>
        <v>0</v>
      </c>
      <c r="CA16" s="174">
        <v>1</v>
      </c>
      <c r="CB16" s="174">
        <v>1</v>
      </c>
      <c r="CZ16" s="145">
        <v>0</v>
      </c>
    </row>
    <row r="17" spans="1:104">
      <c r="A17" s="175"/>
      <c r="B17" s="177"/>
      <c r="C17" s="221" t="s">
        <v>99</v>
      </c>
      <c r="D17" s="222"/>
      <c r="E17" s="178">
        <v>13.96</v>
      </c>
      <c r="F17" s="179"/>
      <c r="G17" s="180"/>
      <c r="M17" s="176" t="s">
        <v>99</v>
      </c>
      <c r="O17" s="167"/>
    </row>
    <row r="18" spans="1:104">
      <c r="A18" s="168">
        <v>7</v>
      </c>
      <c r="B18" s="169" t="s">
        <v>100</v>
      </c>
      <c r="C18" s="170" t="s">
        <v>101</v>
      </c>
      <c r="D18" s="171" t="s">
        <v>85</v>
      </c>
      <c r="E18" s="172">
        <v>13.96</v>
      </c>
      <c r="F18" s="172"/>
      <c r="G18" s="173">
        <f>E18*F18</f>
        <v>0</v>
      </c>
      <c r="O18" s="167">
        <v>2</v>
      </c>
      <c r="AA18" s="145">
        <v>1</v>
      </c>
      <c r="AB18" s="145">
        <v>1</v>
      </c>
      <c r="AC18" s="145">
        <v>1</v>
      </c>
      <c r="AZ18" s="145">
        <v>1</v>
      </c>
      <c r="BA18" s="145">
        <f>IF(AZ18=1,G18,0)</f>
        <v>0</v>
      </c>
      <c r="BB18" s="145">
        <f>IF(AZ18=2,G18,0)</f>
        <v>0</v>
      </c>
      <c r="BC18" s="145">
        <f>IF(AZ18=3,G18,0)</f>
        <v>0</v>
      </c>
      <c r="BD18" s="145">
        <f>IF(AZ18=4,G18,0)</f>
        <v>0</v>
      </c>
      <c r="BE18" s="145">
        <f>IF(AZ18=5,G18,0)</f>
        <v>0</v>
      </c>
      <c r="CA18" s="174">
        <v>1</v>
      </c>
      <c r="CB18" s="174">
        <v>1</v>
      </c>
      <c r="CZ18" s="145">
        <v>0</v>
      </c>
    </row>
    <row r="19" spans="1:104">
      <c r="A19" s="168">
        <v>8</v>
      </c>
      <c r="B19" s="169" t="s">
        <v>102</v>
      </c>
      <c r="C19" s="170" t="s">
        <v>103</v>
      </c>
      <c r="D19" s="171" t="s">
        <v>104</v>
      </c>
      <c r="E19" s="172">
        <v>1444</v>
      </c>
      <c r="F19" s="172"/>
      <c r="G19" s="173">
        <f>E19*F19</f>
        <v>0</v>
      </c>
      <c r="O19" s="167">
        <v>2</v>
      </c>
      <c r="AA19" s="145">
        <v>1</v>
      </c>
      <c r="AB19" s="145">
        <v>1</v>
      </c>
      <c r="AC19" s="145">
        <v>1</v>
      </c>
      <c r="AZ19" s="145">
        <v>1</v>
      </c>
      <c r="BA19" s="145">
        <f>IF(AZ19=1,G19,0)</f>
        <v>0</v>
      </c>
      <c r="BB19" s="145">
        <f>IF(AZ19=2,G19,0)</f>
        <v>0</v>
      </c>
      <c r="BC19" s="145">
        <f>IF(AZ19=3,G19,0)</f>
        <v>0</v>
      </c>
      <c r="BD19" s="145">
        <f>IF(AZ19=4,G19,0)</f>
        <v>0</v>
      </c>
      <c r="BE19" s="145">
        <f>IF(AZ19=5,G19,0)</f>
        <v>0</v>
      </c>
      <c r="CA19" s="174">
        <v>1</v>
      </c>
      <c r="CB19" s="174">
        <v>1</v>
      </c>
      <c r="CZ19" s="145">
        <v>0</v>
      </c>
    </row>
    <row r="20" spans="1:104">
      <c r="A20" s="175"/>
      <c r="B20" s="177"/>
      <c r="C20" s="221" t="s">
        <v>105</v>
      </c>
      <c r="D20" s="222"/>
      <c r="E20" s="178">
        <v>1444</v>
      </c>
      <c r="F20" s="179"/>
      <c r="G20" s="180"/>
      <c r="M20" s="176" t="s">
        <v>105</v>
      </c>
      <c r="O20" s="167"/>
    </row>
    <row r="21" spans="1:104">
      <c r="A21" s="168">
        <v>9</v>
      </c>
      <c r="B21" s="169" t="s">
        <v>106</v>
      </c>
      <c r="C21" s="170" t="s">
        <v>107</v>
      </c>
      <c r="D21" s="171" t="s">
        <v>85</v>
      </c>
      <c r="E21" s="172">
        <v>13.96</v>
      </c>
      <c r="F21" s="172"/>
      <c r="G21" s="173">
        <f>E21*F21</f>
        <v>0</v>
      </c>
      <c r="O21" s="167">
        <v>2</v>
      </c>
      <c r="AA21" s="145">
        <v>12</v>
      </c>
      <c r="AB21" s="145">
        <v>0</v>
      </c>
      <c r="AC21" s="145">
        <v>1</v>
      </c>
      <c r="AZ21" s="145">
        <v>1</v>
      </c>
      <c r="BA21" s="145">
        <f>IF(AZ21=1,G21,0)</f>
        <v>0</v>
      </c>
      <c r="BB21" s="145">
        <f>IF(AZ21=2,G21,0)</f>
        <v>0</v>
      </c>
      <c r="BC21" s="145">
        <f>IF(AZ21=3,G21,0)</f>
        <v>0</v>
      </c>
      <c r="BD21" s="145">
        <f>IF(AZ21=4,G21,0)</f>
        <v>0</v>
      </c>
      <c r="BE21" s="145">
        <f>IF(AZ21=5,G21,0)</f>
        <v>0</v>
      </c>
      <c r="CA21" s="174">
        <v>12</v>
      </c>
      <c r="CB21" s="174">
        <v>0</v>
      </c>
      <c r="CZ21" s="145">
        <v>0</v>
      </c>
    </row>
    <row r="22" spans="1:104">
      <c r="A22" s="181"/>
      <c r="B22" s="182" t="s">
        <v>77</v>
      </c>
      <c r="C22" s="183" t="str">
        <f>CONCATENATE(B7," ",C7)</f>
        <v>1 Zemní práce</v>
      </c>
      <c r="D22" s="184"/>
      <c r="E22" s="185"/>
      <c r="F22" s="186"/>
      <c r="G22" s="187">
        <f>SUM(G7:G21)</f>
        <v>0</v>
      </c>
      <c r="O22" s="167">
        <v>4</v>
      </c>
      <c r="BA22" s="188">
        <f>SUM(BA7:BA21)</f>
        <v>0</v>
      </c>
      <c r="BB22" s="188">
        <f>SUM(BB7:BB21)</f>
        <v>0</v>
      </c>
      <c r="BC22" s="188">
        <f>SUM(BC7:BC21)</f>
        <v>0</v>
      </c>
      <c r="BD22" s="188">
        <f>SUM(BD7:BD21)</f>
        <v>0</v>
      </c>
      <c r="BE22" s="188">
        <f>SUM(BE7:BE21)</f>
        <v>0</v>
      </c>
    </row>
    <row r="23" spans="1:104">
      <c r="A23" s="160" t="s">
        <v>73</v>
      </c>
      <c r="B23" s="161" t="s">
        <v>108</v>
      </c>
      <c r="C23" s="162" t="s">
        <v>109</v>
      </c>
      <c r="D23" s="163"/>
      <c r="E23" s="164"/>
      <c r="F23" s="164"/>
      <c r="G23" s="165"/>
      <c r="H23" s="166"/>
      <c r="I23" s="166"/>
      <c r="O23" s="167">
        <v>1</v>
      </c>
    </row>
    <row r="24" spans="1:104">
      <c r="A24" s="168">
        <v>10</v>
      </c>
      <c r="B24" s="169" t="s">
        <v>110</v>
      </c>
      <c r="C24" s="170" t="s">
        <v>111</v>
      </c>
      <c r="D24" s="171" t="s">
        <v>85</v>
      </c>
      <c r="E24" s="172">
        <v>4.5</v>
      </c>
      <c r="F24" s="172"/>
      <c r="G24" s="173">
        <f>E24*F24</f>
        <v>0</v>
      </c>
      <c r="O24" s="167">
        <v>2</v>
      </c>
      <c r="AA24" s="145">
        <v>1</v>
      </c>
      <c r="AB24" s="145">
        <v>1</v>
      </c>
      <c r="AC24" s="145">
        <v>1</v>
      </c>
      <c r="AZ24" s="145">
        <v>1</v>
      </c>
      <c r="BA24" s="145">
        <f>IF(AZ24=1,G24,0)</f>
        <v>0</v>
      </c>
      <c r="BB24" s="145">
        <f>IF(AZ24=2,G24,0)</f>
        <v>0</v>
      </c>
      <c r="BC24" s="145">
        <f>IF(AZ24=3,G24,0)</f>
        <v>0</v>
      </c>
      <c r="BD24" s="145">
        <f>IF(AZ24=4,G24,0)</f>
        <v>0</v>
      </c>
      <c r="BE24" s="145">
        <f>IF(AZ24=5,G24,0)</f>
        <v>0</v>
      </c>
      <c r="CA24" s="174">
        <v>1</v>
      </c>
      <c r="CB24" s="174">
        <v>1</v>
      </c>
      <c r="CZ24" s="145">
        <v>2.3785500000000002</v>
      </c>
    </row>
    <row r="25" spans="1:104">
      <c r="A25" s="175"/>
      <c r="B25" s="177"/>
      <c r="C25" s="221" t="s">
        <v>112</v>
      </c>
      <c r="D25" s="222"/>
      <c r="E25" s="178">
        <v>4.5</v>
      </c>
      <c r="F25" s="179"/>
      <c r="G25" s="180"/>
      <c r="M25" s="176" t="s">
        <v>112</v>
      </c>
      <c r="O25" s="167"/>
    </row>
    <row r="26" spans="1:104" ht="22.5">
      <c r="A26" s="168">
        <v>11</v>
      </c>
      <c r="B26" s="169" t="s">
        <v>113</v>
      </c>
      <c r="C26" s="170" t="s">
        <v>114</v>
      </c>
      <c r="D26" s="171" t="s">
        <v>104</v>
      </c>
      <c r="E26" s="172">
        <v>75.3</v>
      </c>
      <c r="F26" s="172"/>
      <c r="G26" s="173">
        <f>E26*F26</f>
        <v>0</v>
      </c>
      <c r="O26" s="167">
        <v>2</v>
      </c>
      <c r="AA26" s="145">
        <v>1</v>
      </c>
      <c r="AB26" s="145">
        <v>7</v>
      </c>
      <c r="AC26" s="145">
        <v>7</v>
      </c>
      <c r="AZ26" s="145">
        <v>1</v>
      </c>
      <c r="BA26" s="145">
        <f>IF(AZ26=1,G26,0)</f>
        <v>0</v>
      </c>
      <c r="BB26" s="145">
        <f>IF(AZ26=2,G26,0)</f>
        <v>0</v>
      </c>
      <c r="BC26" s="145">
        <f>IF(AZ26=3,G26,0)</f>
        <v>0</v>
      </c>
      <c r="BD26" s="145">
        <f>IF(AZ26=4,G26,0)</f>
        <v>0</v>
      </c>
      <c r="BE26" s="145">
        <f>IF(AZ26=5,G26,0)</f>
        <v>0</v>
      </c>
      <c r="CA26" s="174">
        <v>1</v>
      </c>
      <c r="CB26" s="174">
        <v>7</v>
      </c>
      <c r="CZ26" s="145">
        <v>1.15E-3</v>
      </c>
    </row>
    <row r="27" spans="1:104">
      <c r="A27" s="175"/>
      <c r="B27" s="177"/>
      <c r="C27" s="221" t="s">
        <v>115</v>
      </c>
      <c r="D27" s="222"/>
      <c r="E27" s="178">
        <v>1.8</v>
      </c>
      <c r="F27" s="179"/>
      <c r="G27" s="180"/>
      <c r="M27" s="176" t="s">
        <v>115</v>
      </c>
      <c r="O27" s="167"/>
    </row>
    <row r="28" spans="1:104">
      <c r="A28" s="175"/>
      <c r="B28" s="177"/>
      <c r="C28" s="221" t="s">
        <v>116</v>
      </c>
      <c r="D28" s="222"/>
      <c r="E28" s="178">
        <v>73.5</v>
      </c>
      <c r="F28" s="179"/>
      <c r="G28" s="180"/>
      <c r="M28" s="176" t="s">
        <v>116</v>
      </c>
      <c r="O28" s="167"/>
    </row>
    <row r="29" spans="1:104" ht="22.5">
      <c r="A29" s="168">
        <v>12</v>
      </c>
      <c r="B29" s="169" t="s">
        <v>117</v>
      </c>
      <c r="C29" s="170" t="s">
        <v>118</v>
      </c>
      <c r="D29" s="171" t="s">
        <v>76</v>
      </c>
      <c r="E29" s="172">
        <v>3</v>
      </c>
      <c r="F29" s="172"/>
      <c r="G29" s="173">
        <f>E29*F29</f>
        <v>0</v>
      </c>
      <c r="O29" s="167">
        <v>2</v>
      </c>
      <c r="AA29" s="145">
        <v>12</v>
      </c>
      <c r="AB29" s="145">
        <v>0</v>
      </c>
      <c r="AC29" s="145">
        <v>88</v>
      </c>
      <c r="AZ29" s="145">
        <v>1</v>
      </c>
      <c r="BA29" s="145">
        <f>IF(AZ29=1,G29,0)</f>
        <v>0</v>
      </c>
      <c r="BB29" s="145">
        <f>IF(AZ29=2,G29,0)</f>
        <v>0</v>
      </c>
      <c r="BC29" s="145">
        <f>IF(AZ29=3,G29,0)</f>
        <v>0</v>
      </c>
      <c r="BD29" s="145">
        <f>IF(AZ29=4,G29,0)</f>
        <v>0</v>
      </c>
      <c r="BE29" s="145">
        <f>IF(AZ29=5,G29,0)</f>
        <v>0</v>
      </c>
      <c r="CA29" s="174">
        <v>12</v>
      </c>
      <c r="CB29" s="174">
        <v>0</v>
      </c>
      <c r="CZ29" s="145">
        <v>0.05</v>
      </c>
    </row>
    <row r="30" spans="1:104" ht="22.5">
      <c r="A30" s="168">
        <v>13</v>
      </c>
      <c r="B30" s="169" t="s">
        <v>119</v>
      </c>
      <c r="C30" s="170" t="s">
        <v>120</v>
      </c>
      <c r="D30" s="171" t="s">
        <v>121</v>
      </c>
      <c r="E30" s="172">
        <v>3</v>
      </c>
      <c r="F30" s="172"/>
      <c r="G30" s="173">
        <f>E30*F30</f>
        <v>0</v>
      </c>
      <c r="O30" s="167">
        <v>2</v>
      </c>
      <c r="AA30" s="145">
        <v>12</v>
      </c>
      <c r="AB30" s="145">
        <v>0</v>
      </c>
      <c r="AC30" s="145">
        <v>89</v>
      </c>
      <c r="AZ30" s="145">
        <v>1</v>
      </c>
      <c r="BA30" s="145">
        <f>IF(AZ30=1,G30,0)</f>
        <v>0</v>
      </c>
      <c r="BB30" s="145">
        <f>IF(AZ30=2,G30,0)</f>
        <v>0</v>
      </c>
      <c r="BC30" s="145">
        <f>IF(AZ30=3,G30,0)</f>
        <v>0</v>
      </c>
      <c r="BD30" s="145">
        <f>IF(AZ30=4,G30,0)</f>
        <v>0</v>
      </c>
      <c r="BE30" s="145">
        <f>IF(AZ30=5,G30,0)</f>
        <v>0</v>
      </c>
      <c r="CA30" s="174">
        <v>12</v>
      </c>
      <c r="CB30" s="174">
        <v>0</v>
      </c>
      <c r="CZ30" s="145">
        <v>0.06</v>
      </c>
    </row>
    <row r="31" spans="1:104">
      <c r="A31" s="168">
        <v>14</v>
      </c>
      <c r="B31" s="169" t="s">
        <v>122</v>
      </c>
      <c r="C31" s="170" t="s">
        <v>123</v>
      </c>
      <c r="D31" s="171" t="s">
        <v>124</v>
      </c>
      <c r="E31" s="172">
        <v>11.12007</v>
      </c>
      <c r="F31" s="172"/>
      <c r="G31" s="173">
        <f>E31*F31</f>
        <v>0</v>
      </c>
      <c r="O31" s="167">
        <v>2</v>
      </c>
      <c r="AA31" s="145">
        <v>7</v>
      </c>
      <c r="AB31" s="145">
        <v>1</v>
      </c>
      <c r="AC31" s="145">
        <v>2</v>
      </c>
      <c r="AZ31" s="145">
        <v>1</v>
      </c>
      <c r="BA31" s="145">
        <f>IF(AZ31=1,G31,0)</f>
        <v>0</v>
      </c>
      <c r="BB31" s="145">
        <f>IF(AZ31=2,G31,0)</f>
        <v>0</v>
      </c>
      <c r="BC31" s="145">
        <f>IF(AZ31=3,G31,0)</f>
        <v>0</v>
      </c>
      <c r="BD31" s="145">
        <f>IF(AZ31=4,G31,0)</f>
        <v>0</v>
      </c>
      <c r="BE31" s="145">
        <f>IF(AZ31=5,G31,0)</f>
        <v>0</v>
      </c>
      <c r="CA31" s="174">
        <v>7</v>
      </c>
      <c r="CB31" s="174">
        <v>1</v>
      </c>
      <c r="CZ31" s="145">
        <v>0</v>
      </c>
    </row>
    <row r="32" spans="1:104">
      <c r="A32" s="181"/>
      <c r="B32" s="182" t="s">
        <v>77</v>
      </c>
      <c r="C32" s="183" t="str">
        <f>CONCATENATE(B23," ",C23)</f>
        <v>3 Svislé a kompletní konstrukce</v>
      </c>
      <c r="D32" s="184"/>
      <c r="E32" s="185"/>
      <c r="F32" s="186"/>
      <c r="G32" s="187">
        <f>SUM(G23:G31)</f>
        <v>0</v>
      </c>
      <c r="O32" s="167">
        <v>4</v>
      </c>
      <c r="BA32" s="188">
        <f>SUM(BA23:BA31)</f>
        <v>0</v>
      </c>
      <c r="BB32" s="188">
        <f>SUM(BB23:BB31)</f>
        <v>0</v>
      </c>
      <c r="BC32" s="188">
        <f>SUM(BC23:BC31)</f>
        <v>0</v>
      </c>
      <c r="BD32" s="188">
        <f>SUM(BD23:BD31)</f>
        <v>0</v>
      </c>
      <c r="BE32" s="188">
        <f>SUM(BE23:BE31)</f>
        <v>0</v>
      </c>
    </row>
    <row r="33" spans="1:104">
      <c r="A33" s="160" t="s">
        <v>73</v>
      </c>
      <c r="B33" s="161" t="s">
        <v>125</v>
      </c>
      <c r="C33" s="162" t="s">
        <v>126</v>
      </c>
      <c r="D33" s="163"/>
      <c r="E33" s="164"/>
      <c r="F33" s="164"/>
      <c r="G33" s="165"/>
      <c r="H33" s="166"/>
      <c r="I33" s="166"/>
      <c r="O33" s="167">
        <v>1</v>
      </c>
    </row>
    <row r="34" spans="1:104" ht="22.5">
      <c r="A34" s="168">
        <v>15</v>
      </c>
      <c r="B34" s="169" t="s">
        <v>127</v>
      </c>
      <c r="C34" s="170" t="s">
        <v>128</v>
      </c>
      <c r="D34" s="171" t="s">
        <v>104</v>
      </c>
      <c r="E34" s="172">
        <v>5.5</v>
      </c>
      <c r="F34" s="172"/>
      <c r="G34" s="173">
        <f>E34*F34</f>
        <v>0</v>
      </c>
      <c r="O34" s="167">
        <v>2</v>
      </c>
      <c r="AA34" s="145">
        <v>1</v>
      </c>
      <c r="AB34" s="145">
        <v>1</v>
      </c>
      <c r="AC34" s="145">
        <v>1</v>
      </c>
      <c r="AZ34" s="145">
        <v>1</v>
      </c>
      <c r="BA34" s="145">
        <f>IF(AZ34=1,G34,0)</f>
        <v>0</v>
      </c>
      <c r="BB34" s="145">
        <f>IF(AZ34=2,G34,0)</f>
        <v>0</v>
      </c>
      <c r="BC34" s="145">
        <f>IF(AZ34=3,G34,0)</f>
        <v>0</v>
      </c>
      <c r="BD34" s="145">
        <f>IF(AZ34=4,G34,0)</f>
        <v>0</v>
      </c>
      <c r="BE34" s="145">
        <f>IF(AZ34=5,G34,0)</f>
        <v>0</v>
      </c>
      <c r="CA34" s="174">
        <v>1</v>
      </c>
      <c r="CB34" s="174">
        <v>1</v>
      </c>
      <c r="CZ34" s="145">
        <v>0.71643999999999997</v>
      </c>
    </row>
    <row r="35" spans="1:104">
      <c r="A35" s="175"/>
      <c r="B35" s="177"/>
      <c r="C35" s="221" t="s">
        <v>129</v>
      </c>
      <c r="D35" s="222"/>
      <c r="E35" s="178">
        <v>5.5</v>
      </c>
      <c r="F35" s="179"/>
      <c r="G35" s="180"/>
      <c r="M35" s="176" t="s">
        <v>129</v>
      </c>
      <c r="O35" s="167"/>
    </row>
    <row r="36" spans="1:104">
      <c r="A36" s="168">
        <v>16</v>
      </c>
      <c r="B36" s="169" t="s">
        <v>130</v>
      </c>
      <c r="C36" s="170" t="s">
        <v>131</v>
      </c>
      <c r="D36" s="171" t="s">
        <v>104</v>
      </c>
      <c r="E36" s="172">
        <v>1444</v>
      </c>
      <c r="F36" s="172"/>
      <c r="G36" s="173">
        <f>E36*F36</f>
        <v>0</v>
      </c>
      <c r="O36" s="167">
        <v>2</v>
      </c>
      <c r="AA36" s="145">
        <v>1</v>
      </c>
      <c r="AB36" s="145">
        <v>1</v>
      </c>
      <c r="AC36" s="145">
        <v>1</v>
      </c>
      <c r="AZ36" s="145">
        <v>1</v>
      </c>
      <c r="BA36" s="145">
        <f>IF(AZ36=1,G36,0)</f>
        <v>0</v>
      </c>
      <c r="BB36" s="145">
        <f>IF(AZ36=2,G36,0)</f>
        <v>0</v>
      </c>
      <c r="BC36" s="145">
        <f>IF(AZ36=3,G36,0)</f>
        <v>0</v>
      </c>
      <c r="BD36" s="145">
        <f>IF(AZ36=4,G36,0)</f>
        <v>0</v>
      </c>
      <c r="BE36" s="145">
        <f>IF(AZ36=5,G36,0)</f>
        <v>0</v>
      </c>
      <c r="CA36" s="174">
        <v>1</v>
      </c>
      <c r="CB36" s="174">
        <v>1</v>
      </c>
      <c r="CZ36" s="145">
        <v>0.40869</v>
      </c>
    </row>
    <row r="37" spans="1:104">
      <c r="A37" s="175"/>
      <c r="B37" s="177"/>
      <c r="C37" s="221" t="s">
        <v>105</v>
      </c>
      <c r="D37" s="222"/>
      <c r="E37" s="178">
        <v>1444</v>
      </c>
      <c r="F37" s="179"/>
      <c r="G37" s="180"/>
      <c r="M37" s="176" t="s">
        <v>105</v>
      </c>
      <c r="O37" s="167"/>
    </row>
    <row r="38" spans="1:104">
      <c r="A38" s="168">
        <v>17</v>
      </c>
      <c r="B38" s="169" t="s">
        <v>132</v>
      </c>
      <c r="C38" s="170" t="s">
        <v>133</v>
      </c>
      <c r="D38" s="171" t="s">
        <v>104</v>
      </c>
      <c r="E38" s="172">
        <v>732</v>
      </c>
      <c r="F38" s="172"/>
      <c r="G38" s="173">
        <f>E38*F38</f>
        <v>0</v>
      </c>
      <c r="O38" s="167">
        <v>2</v>
      </c>
      <c r="AA38" s="145">
        <v>1</v>
      </c>
      <c r="AB38" s="145">
        <v>0</v>
      </c>
      <c r="AC38" s="145">
        <v>0</v>
      </c>
      <c r="AZ38" s="145">
        <v>1</v>
      </c>
      <c r="BA38" s="145">
        <f>IF(AZ38=1,G38,0)</f>
        <v>0</v>
      </c>
      <c r="BB38" s="145">
        <f>IF(AZ38=2,G38,0)</f>
        <v>0</v>
      </c>
      <c r="BC38" s="145">
        <f>IF(AZ38=3,G38,0)</f>
        <v>0</v>
      </c>
      <c r="BD38" s="145">
        <f>IF(AZ38=4,G38,0)</f>
        <v>0</v>
      </c>
      <c r="BE38" s="145">
        <f>IF(AZ38=5,G38,0)</f>
        <v>0</v>
      </c>
      <c r="CA38" s="174">
        <v>1</v>
      </c>
      <c r="CB38" s="174">
        <v>0</v>
      </c>
      <c r="CZ38" s="145">
        <v>0.11</v>
      </c>
    </row>
    <row r="39" spans="1:104">
      <c r="A39" s="168">
        <v>18</v>
      </c>
      <c r="B39" s="169" t="s">
        <v>134</v>
      </c>
      <c r="C39" s="170" t="s">
        <v>135</v>
      </c>
      <c r="D39" s="171" t="s">
        <v>104</v>
      </c>
      <c r="E39" s="172">
        <v>238</v>
      </c>
      <c r="F39" s="172"/>
      <c r="G39" s="173">
        <f>E39*F39</f>
        <v>0</v>
      </c>
      <c r="O39" s="167">
        <v>2</v>
      </c>
      <c r="AA39" s="145">
        <v>1</v>
      </c>
      <c r="AB39" s="145">
        <v>0</v>
      </c>
      <c r="AC39" s="145">
        <v>0</v>
      </c>
      <c r="AZ39" s="145">
        <v>1</v>
      </c>
      <c r="BA39" s="145">
        <f>IF(AZ39=1,G39,0)</f>
        <v>0</v>
      </c>
      <c r="BB39" s="145">
        <f>IF(AZ39=2,G39,0)</f>
        <v>0</v>
      </c>
      <c r="BC39" s="145">
        <f>IF(AZ39=3,G39,0)</f>
        <v>0</v>
      </c>
      <c r="BD39" s="145">
        <f>IF(AZ39=4,G39,0)</f>
        <v>0</v>
      </c>
      <c r="BE39" s="145">
        <f>IF(AZ39=5,G39,0)</f>
        <v>0</v>
      </c>
      <c r="CA39" s="174">
        <v>1</v>
      </c>
      <c r="CB39" s="174">
        <v>0</v>
      </c>
      <c r="CZ39" s="145">
        <v>0.16700000000000001</v>
      </c>
    </row>
    <row r="40" spans="1:104">
      <c r="A40" s="175"/>
      <c r="B40" s="177"/>
      <c r="C40" s="221" t="s">
        <v>136</v>
      </c>
      <c r="D40" s="222"/>
      <c r="E40" s="178">
        <v>238</v>
      </c>
      <c r="F40" s="179"/>
      <c r="G40" s="180"/>
      <c r="M40" s="176" t="s">
        <v>136</v>
      </c>
      <c r="O40" s="167"/>
    </row>
    <row r="41" spans="1:104">
      <c r="A41" s="168">
        <v>19</v>
      </c>
      <c r="B41" s="169" t="s">
        <v>137</v>
      </c>
      <c r="C41" s="170" t="s">
        <v>138</v>
      </c>
      <c r="D41" s="171" t="s">
        <v>104</v>
      </c>
      <c r="E41" s="172">
        <v>474</v>
      </c>
      <c r="F41" s="172"/>
      <c r="G41" s="173">
        <f>E41*F41</f>
        <v>0</v>
      </c>
      <c r="O41" s="167">
        <v>2</v>
      </c>
      <c r="AA41" s="145">
        <v>1</v>
      </c>
      <c r="AB41" s="145">
        <v>1</v>
      </c>
      <c r="AC41" s="145">
        <v>1</v>
      </c>
      <c r="AZ41" s="145">
        <v>1</v>
      </c>
      <c r="BA41" s="145">
        <f>IF(AZ41=1,G41,0)</f>
        <v>0</v>
      </c>
      <c r="BB41" s="145">
        <f>IF(AZ41=2,G41,0)</f>
        <v>0</v>
      </c>
      <c r="BC41" s="145">
        <f>IF(AZ41=3,G41,0)</f>
        <v>0</v>
      </c>
      <c r="BD41" s="145">
        <f>IF(AZ41=4,G41,0)</f>
        <v>0</v>
      </c>
      <c r="BE41" s="145">
        <f>IF(AZ41=5,G41,0)</f>
        <v>0</v>
      </c>
      <c r="CA41" s="174">
        <v>1</v>
      </c>
      <c r="CB41" s="174">
        <v>1</v>
      </c>
      <c r="CZ41" s="145">
        <v>9.2799999999999994E-2</v>
      </c>
    </row>
    <row r="42" spans="1:104">
      <c r="A42" s="168">
        <v>20</v>
      </c>
      <c r="B42" s="169" t="s">
        <v>139</v>
      </c>
      <c r="C42" s="170" t="s">
        <v>140</v>
      </c>
      <c r="D42" s="171" t="s">
        <v>104</v>
      </c>
      <c r="E42" s="172">
        <v>1444</v>
      </c>
      <c r="F42" s="172"/>
      <c r="G42" s="173">
        <f>E42*F42</f>
        <v>0</v>
      </c>
      <c r="O42" s="167">
        <v>2</v>
      </c>
      <c r="AA42" s="145">
        <v>1</v>
      </c>
      <c r="AB42" s="145">
        <v>1</v>
      </c>
      <c r="AC42" s="145">
        <v>1</v>
      </c>
      <c r="AZ42" s="145">
        <v>1</v>
      </c>
      <c r="BA42" s="145">
        <f>IF(AZ42=1,G42,0)</f>
        <v>0</v>
      </c>
      <c r="BB42" s="145">
        <f>IF(AZ42=2,G42,0)</f>
        <v>0</v>
      </c>
      <c r="BC42" s="145">
        <f>IF(AZ42=3,G42,0)</f>
        <v>0</v>
      </c>
      <c r="BD42" s="145">
        <f>IF(AZ42=4,G42,0)</f>
        <v>0</v>
      </c>
      <c r="BE42" s="145">
        <f>IF(AZ42=5,G42,0)</f>
        <v>0</v>
      </c>
      <c r="CA42" s="174">
        <v>1</v>
      </c>
      <c r="CB42" s="174">
        <v>1</v>
      </c>
      <c r="CZ42" s="145">
        <v>0</v>
      </c>
    </row>
    <row r="43" spans="1:104">
      <c r="A43" s="175"/>
      <c r="B43" s="177"/>
      <c r="C43" s="221" t="s">
        <v>105</v>
      </c>
      <c r="D43" s="222"/>
      <c r="E43" s="178">
        <v>1444</v>
      </c>
      <c r="F43" s="179"/>
      <c r="G43" s="180"/>
      <c r="M43" s="176" t="s">
        <v>105</v>
      </c>
      <c r="O43" s="167"/>
    </row>
    <row r="44" spans="1:104">
      <c r="A44" s="168">
        <v>21</v>
      </c>
      <c r="B44" s="169" t="s">
        <v>141</v>
      </c>
      <c r="C44" s="170" t="s">
        <v>142</v>
      </c>
      <c r="D44" s="171" t="s">
        <v>143</v>
      </c>
      <c r="E44" s="172">
        <v>490</v>
      </c>
      <c r="F44" s="172"/>
      <c r="G44" s="173">
        <f>E44*F44</f>
        <v>0</v>
      </c>
      <c r="O44" s="167">
        <v>2</v>
      </c>
      <c r="AA44" s="145">
        <v>1</v>
      </c>
      <c r="AB44" s="145">
        <v>1</v>
      </c>
      <c r="AC44" s="145">
        <v>1</v>
      </c>
      <c r="AZ44" s="145">
        <v>1</v>
      </c>
      <c r="BA44" s="145">
        <f>IF(AZ44=1,G44,0)</f>
        <v>0</v>
      </c>
      <c r="BB44" s="145">
        <f>IF(AZ44=2,G44,0)</f>
        <v>0</v>
      </c>
      <c r="BC44" s="145">
        <f>IF(AZ44=3,G44,0)</f>
        <v>0</v>
      </c>
      <c r="BD44" s="145">
        <f>IF(AZ44=4,G44,0)</f>
        <v>0</v>
      </c>
      <c r="BE44" s="145">
        <f>IF(AZ44=5,G44,0)</f>
        <v>0</v>
      </c>
      <c r="CA44" s="174">
        <v>1</v>
      </c>
      <c r="CB44" s="174">
        <v>1</v>
      </c>
      <c r="CZ44" s="145">
        <v>3.6000000000000002E-4</v>
      </c>
    </row>
    <row r="45" spans="1:104">
      <c r="A45" s="175"/>
      <c r="B45" s="177"/>
      <c r="C45" s="221" t="s">
        <v>144</v>
      </c>
      <c r="D45" s="222"/>
      <c r="E45" s="178">
        <v>490</v>
      </c>
      <c r="F45" s="179"/>
      <c r="G45" s="180"/>
      <c r="M45" s="176" t="s">
        <v>144</v>
      </c>
      <c r="O45" s="167"/>
    </row>
    <row r="46" spans="1:104">
      <c r="A46" s="168">
        <v>22</v>
      </c>
      <c r="B46" s="169" t="s">
        <v>145</v>
      </c>
      <c r="C46" s="170" t="s">
        <v>146</v>
      </c>
      <c r="D46" s="171" t="s">
        <v>104</v>
      </c>
      <c r="E46" s="172">
        <v>732</v>
      </c>
      <c r="F46" s="172"/>
      <c r="G46" s="173">
        <f>E46*F46</f>
        <v>0</v>
      </c>
      <c r="O46" s="167">
        <v>2</v>
      </c>
      <c r="AA46" s="145">
        <v>1</v>
      </c>
      <c r="AB46" s="145">
        <v>1</v>
      </c>
      <c r="AC46" s="145">
        <v>1</v>
      </c>
      <c r="AZ46" s="145">
        <v>1</v>
      </c>
      <c r="BA46" s="145">
        <f>IF(AZ46=1,G46,0)</f>
        <v>0</v>
      </c>
      <c r="BB46" s="145">
        <f>IF(AZ46=2,G46,0)</f>
        <v>0</v>
      </c>
      <c r="BC46" s="145">
        <f>IF(AZ46=3,G46,0)</f>
        <v>0</v>
      </c>
      <c r="BD46" s="145">
        <f>IF(AZ46=4,G46,0)</f>
        <v>0</v>
      </c>
      <c r="BE46" s="145">
        <f>IF(AZ46=5,G46,0)</f>
        <v>0</v>
      </c>
      <c r="CA46" s="174">
        <v>1</v>
      </c>
      <c r="CB46" s="174">
        <v>1</v>
      </c>
      <c r="CZ46" s="145">
        <v>4.3999999999999997E-2</v>
      </c>
    </row>
    <row r="47" spans="1:104">
      <c r="A47" s="168">
        <v>23</v>
      </c>
      <c r="B47" s="169" t="s">
        <v>147</v>
      </c>
      <c r="C47" s="170" t="s">
        <v>148</v>
      </c>
      <c r="D47" s="171" t="s">
        <v>143</v>
      </c>
      <c r="E47" s="172">
        <v>490</v>
      </c>
      <c r="F47" s="172"/>
      <c r="G47" s="173">
        <f>E47*F47</f>
        <v>0</v>
      </c>
      <c r="O47" s="167">
        <v>2</v>
      </c>
      <c r="AA47" s="145">
        <v>1</v>
      </c>
      <c r="AB47" s="145">
        <v>1</v>
      </c>
      <c r="AC47" s="145">
        <v>1</v>
      </c>
      <c r="AZ47" s="145">
        <v>1</v>
      </c>
      <c r="BA47" s="145">
        <f>IF(AZ47=1,G47,0)</f>
        <v>0</v>
      </c>
      <c r="BB47" s="145">
        <f>IF(AZ47=2,G47,0)</f>
        <v>0</v>
      </c>
      <c r="BC47" s="145">
        <f>IF(AZ47=3,G47,0)</f>
        <v>0</v>
      </c>
      <c r="BD47" s="145">
        <f>IF(AZ47=4,G47,0)</f>
        <v>0</v>
      </c>
      <c r="BE47" s="145">
        <f>IF(AZ47=5,G47,0)</f>
        <v>0</v>
      </c>
      <c r="CA47" s="174">
        <v>1</v>
      </c>
      <c r="CB47" s="174">
        <v>1</v>
      </c>
      <c r="CZ47" s="145">
        <v>7.9710000000000003E-2</v>
      </c>
    </row>
    <row r="48" spans="1:104">
      <c r="A48" s="175"/>
      <c r="B48" s="177"/>
      <c r="C48" s="221" t="s">
        <v>144</v>
      </c>
      <c r="D48" s="222"/>
      <c r="E48" s="178">
        <v>490</v>
      </c>
      <c r="F48" s="179"/>
      <c r="G48" s="180"/>
      <c r="M48" s="176" t="s">
        <v>144</v>
      </c>
      <c r="O48" s="167"/>
    </row>
    <row r="49" spans="1:104">
      <c r="A49" s="168">
        <v>24</v>
      </c>
      <c r="B49" s="169" t="s">
        <v>149</v>
      </c>
      <c r="C49" s="170" t="s">
        <v>150</v>
      </c>
      <c r="D49" s="171" t="s">
        <v>143</v>
      </c>
      <c r="E49" s="172">
        <v>60</v>
      </c>
      <c r="F49" s="172"/>
      <c r="G49" s="173">
        <f>E49*F49</f>
        <v>0</v>
      </c>
      <c r="O49" s="167">
        <v>2</v>
      </c>
      <c r="AA49" s="145">
        <v>1</v>
      </c>
      <c r="AB49" s="145">
        <v>1</v>
      </c>
      <c r="AC49" s="145">
        <v>1</v>
      </c>
      <c r="AZ49" s="145">
        <v>1</v>
      </c>
      <c r="BA49" s="145">
        <f>IF(AZ49=1,G49,0)</f>
        <v>0</v>
      </c>
      <c r="BB49" s="145">
        <f>IF(AZ49=2,G49,0)</f>
        <v>0</v>
      </c>
      <c r="BC49" s="145">
        <f>IF(AZ49=3,G49,0)</f>
        <v>0</v>
      </c>
      <c r="BD49" s="145">
        <f>IF(AZ49=4,G49,0)</f>
        <v>0</v>
      </c>
      <c r="BE49" s="145">
        <f>IF(AZ49=5,G49,0)</f>
        <v>0</v>
      </c>
      <c r="CA49" s="174">
        <v>1</v>
      </c>
      <c r="CB49" s="174">
        <v>1</v>
      </c>
      <c r="CZ49" s="145">
        <v>0</v>
      </c>
    </row>
    <row r="50" spans="1:104">
      <c r="A50" s="168">
        <v>25</v>
      </c>
      <c r="B50" s="169" t="s">
        <v>151</v>
      </c>
      <c r="C50" s="170" t="s">
        <v>152</v>
      </c>
      <c r="D50" s="171" t="s">
        <v>143</v>
      </c>
      <c r="E50" s="172">
        <v>245</v>
      </c>
      <c r="F50" s="172"/>
      <c r="G50" s="173">
        <f>E50*F50</f>
        <v>0</v>
      </c>
      <c r="O50" s="167">
        <v>2</v>
      </c>
      <c r="AA50" s="145">
        <v>1</v>
      </c>
      <c r="AB50" s="145">
        <v>1</v>
      </c>
      <c r="AC50" s="145">
        <v>1</v>
      </c>
      <c r="AZ50" s="145">
        <v>1</v>
      </c>
      <c r="BA50" s="145">
        <f>IF(AZ50=1,G50,0)</f>
        <v>0</v>
      </c>
      <c r="BB50" s="145">
        <f>IF(AZ50=2,G50,0)</f>
        <v>0</v>
      </c>
      <c r="BC50" s="145">
        <f>IF(AZ50=3,G50,0)</f>
        <v>0</v>
      </c>
      <c r="BD50" s="145">
        <f>IF(AZ50=4,G50,0)</f>
        <v>0</v>
      </c>
      <c r="BE50" s="145">
        <f>IF(AZ50=5,G50,0)</f>
        <v>0</v>
      </c>
      <c r="CA50" s="174">
        <v>1</v>
      </c>
      <c r="CB50" s="174">
        <v>1</v>
      </c>
      <c r="CZ50" s="145">
        <v>0.185</v>
      </c>
    </row>
    <row r="51" spans="1:104">
      <c r="A51" s="168">
        <v>26</v>
      </c>
      <c r="B51" s="169" t="s">
        <v>153</v>
      </c>
      <c r="C51" s="170" t="s">
        <v>154</v>
      </c>
      <c r="D51" s="171" t="s">
        <v>143</v>
      </c>
      <c r="E51" s="172">
        <v>6</v>
      </c>
      <c r="F51" s="172"/>
      <c r="G51" s="173">
        <f>E51*F51</f>
        <v>0</v>
      </c>
      <c r="O51" s="167">
        <v>2</v>
      </c>
      <c r="AA51" s="145">
        <v>1</v>
      </c>
      <c r="AB51" s="145">
        <v>1</v>
      </c>
      <c r="AC51" s="145">
        <v>1</v>
      </c>
      <c r="AZ51" s="145">
        <v>1</v>
      </c>
      <c r="BA51" s="145">
        <f>IF(AZ51=1,G51,0)</f>
        <v>0</v>
      </c>
      <c r="BB51" s="145">
        <f>IF(AZ51=2,G51,0)</f>
        <v>0</v>
      </c>
      <c r="BC51" s="145">
        <f>IF(AZ51=3,G51,0)</f>
        <v>0</v>
      </c>
      <c r="BD51" s="145">
        <f>IF(AZ51=4,G51,0)</f>
        <v>0</v>
      </c>
      <c r="BE51" s="145">
        <f>IF(AZ51=5,G51,0)</f>
        <v>0</v>
      </c>
      <c r="CA51" s="174">
        <v>1</v>
      </c>
      <c r="CB51" s="174">
        <v>1</v>
      </c>
      <c r="CZ51" s="145">
        <v>0</v>
      </c>
    </row>
    <row r="52" spans="1:104" ht="22.5">
      <c r="A52" s="168">
        <v>27</v>
      </c>
      <c r="B52" s="169" t="s">
        <v>155</v>
      </c>
      <c r="C52" s="170" t="s">
        <v>156</v>
      </c>
      <c r="D52" s="171" t="s">
        <v>157</v>
      </c>
      <c r="E52" s="172">
        <v>19.698799999999999</v>
      </c>
      <c r="F52" s="172"/>
      <c r="G52" s="173">
        <f>E52*F52</f>
        <v>0</v>
      </c>
      <c r="O52" s="167">
        <v>2</v>
      </c>
      <c r="AA52" s="145">
        <v>12</v>
      </c>
      <c r="AB52" s="145">
        <v>0</v>
      </c>
      <c r="AC52" s="145">
        <v>17</v>
      </c>
      <c r="AZ52" s="145">
        <v>1</v>
      </c>
      <c r="BA52" s="145">
        <f>IF(AZ52=1,G52,0)</f>
        <v>0</v>
      </c>
      <c r="BB52" s="145">
        <f>IF(AZ52=2,G52,0)</f>
        <v>0</v>
      </c>
      <c r="BC52" s="145">
        <f>IF(AZ52=3,G52,0)</f>
        <v>0</v>
      </c>
      <c r="BD52" s="145">
        <f>IF(AZ52=4,G52,0)</f>
        <v>0</v>
      </c>
      <c r="BE52" s="145">
        <f>IF(AZ52=5,G52,0)</f>
        <v>0</v>
      </c>
      <c r="CA52" s="174">
        <v>12</v>
      </c>
      <c r="CB52" s="174">
        <v>0</v>
      </c>
      <c r="CZ52" s="145">
        <v>1</v>
      </c>
    </row>
    <row r="53" spans="1:104">
      <c r="A53" s="175"/>
      <c r="B53" s="177"/>
      <c r="C53" s="221" t="s">
        <v>158</v>
      </c>
      <c r="D53" s="222"/>
      <c r="E53" s="178">
        <v>19.698799999999999</v>
      </c>
      <c r="F53" s="179"/>
      <c r="G53" s="180"/>
      <c r="M53" s="176" t="s">
        <v>158</v>
      </c>
      <c r="O53" s="167"/>
    </row>
    <row r="54" spans="1:104" ht="22.5">
      <c r="A54" s="168">
        <v>28</v>
      </c>
      <c r="B54" s="169" t="s">
        <v>159</v>
      </c>
      <c r="C54" s="170" t="s">
        <v>160</v>
      </c>
      <c r="D54" s="171" t="s">
        <v>157</v>
      </c>
      <c r="E54" s="172">
        <v>188.49</v>
      </c>
      <c r="F54" s="172"/>
      <c r="G54" s="173">
        <f>E54*F54</f>
        <v>0</v>
      </c>
      <c r="O54" s="167">
        <v>2</v>
      </c>
      <c r="AA54" s="145">
        <v>12</v>
      </c>
      <c r="AB54" s="145">
        <v>0</v>
      </c>
      <c r="AC54" s="145">
        <v>64</v>
      </c>
      <c r="AZ54" s="145">
        <v>1</v>
      </c>
      <c r="BA54" s="145">
        <f>IF(AZ54=1,G54,0)</f>
        <v>0</v>
      </c>
      <c r="BB54" s="145">
        <f>IF(AZ54=2,G54,0)</f>
        <v>0</v>
      </c>
      <c r="BC54" s="145">
        <f>IF(AZ54=3,G54,0)</f>
        <v>0</v>
      </c>
      <c r="BD54" s="145">
        <f>IF(AZ54=4,G54,0)</f>
        <v>0</v>
      </c>
      <c r="BE54" s="145">
        <f>IF(AZ54=5,G54,0)</f>
        <v>0</v>
      </c>
      <c r="CA54" s="174">
        <v>12</v>
      </c>
      <c r="CB54" s="174">
        <v>0</v>
      </c>
      <c r="CZ54" s="145">
        <v>1</v>
      </c>
    </row>
    <row r="55" spans="1:104">
      <c r="A55" s="175"/>
      <c r="B55" s="177"/>
      <c r="C55" s="221" t="s">
        <v>161</v>
      </c>
      <c r="D55" s="222"/>
      <c r="E55" s="178">
        <v>188.49</v>
      </c>
      <c r="F55" s="179"/>
      <c r="G55" s="180"/>
      <c r="M55" s="176" t="s">
        <v>161</v>
      </c>
      <c r="O55" s="167"/>
    </row>
    <row r="56" spans="1:104" ht="22.5">
      <c r="A56" s="168">
        <v>29</v>
      </c>
      <c r="B56" s="169" t="s">
        <v>162</v>
      </c>
      <c r="C56" s="170" t="s">
        <v>163</v>
      </c>
      <c r="D56" s="171" t="s">
        <v>143</v>
      </c>
      <c r="E56" s="172">
        <v>186.85</v>
      </c>
      <c r="F56" s="172"/>
      <c r="G56" s="173">
        <f>E56*F56</f>
        <v>0</v>
      </c>
      <c r="O56" s="167">
        <v>2</v>
      </c>
      <c r="AA56" s="145">
        <v>12</v>
      </c>
      <c r="AB56" s="145">
        <v>0</v>
      </c>
      <c r="AC56" s="145">
        <v>76</v>
      </c>
      <c r="AZ56" s="145">
        <v>1</v>
      </c>
      <c r="BA56" s="145">
        <f>IF(AZ56=1,G56,0)</f>
        <v>0</v>
      </c>
      <c r="BB56" s="145">
        <f>IF(AZ56=2,G56,0)</f>
        <v>0</v>
      </c>
      <c r="BC56" s="145">
        <f>IF(AZ56=3,G56,0)</f>
        <v>0</v>
      </c>
      <c r="BD56" s="145">
        <f>IF(AZ56=4,G56,0)</f>
        <v>0</v>
      </c>
      <c r="BE56" s="145">
        <f>IF(AZ56=5,G56,0)</f>
        <v>0</v>
      </c>
      <c r="CA56" s="174">
        <v>12</v>
      </c>
      <c r="CB56" s="174">
        <v>0</v>
      </c>
      <c r="CZ56" s="145">
        <v>9.5000000000000001E-2</v>
      </c>
    </row>
    <row r="57" spans="1:104">
      <c r="A57" s="175"/>
      <c r="B57" s="177"/>
      <c r="C57" s="221" t="s">
        <v>164</v>
      </c>
      <c r="D57" s="222"/>
      <c r="E57" s="178">
        <v>186.85</v>
      </c>
      <c r="F57" s="179"/>
      <c r="G57" s="180"/>
      <c r="M57" s="176" t="s">
        <v>164</v>
      </c>
      <c r="O57" s="167"/>
    </row>
    <row r="58" spans="1:104" ht="22.5">
      <c r="A58" s="168">
        <v>30</v>
      </c>
      <c r="B58" s="169" t="s">
        <v>165</v>
      </c>
      <c r="C58" s="170" t="s">
        <v>166</v>
      </c>
      <c r="D58" s="171" t="s">
        <v>143</v>
      </c>
      <c r="E58" s="172">
        <v>60.6</v>
      </c>
      <c r="F58" s="172"/>
      <c r="G58" s="173">
        <f>E58*F58</f>
        <v>0</v>
      </c>
      <c r="O58" s="167">
        <v>2</v>
      </c>
      <c r="AA58" s="145">
        <v>12</v>
      </c>
      <c r="AB58" s="145">
        <v>0</v>
      </c>
      <c r="AC58" s="145">
        <v>82</v>
      </c>
      <c r="AZ58" s="145">
        <v>1</v>
      </c>
      <c r="BA58" s="145">
        <f>IF(AZ58=1,G58,0)</f>
        <v>0</v>
      </c>
      <c r="BB58" s="145">
        <f>IF(AZ58=2,G58,0)</f>
        <v>0</v>
      </c>
      <c r="BC58" s="145">
        <f>IF(AZ58=3,G58,0)</f>
        <v>0</v>
      </c>
      <c r="BD58" s="145">
        <f>IF(AZ58=4,G58,0)</f>
        <v>0</v>
      </c>
      <c r="BE58" s="145">
        <f>IF(AZ58=5,G58,0)</f>
        <v>0</v>
      </c>
      <c r="CA58" s="174">
        <v>12</v>
      </c>
      <c r="CB58" s="174">
        <v>0</v>
      </c>
      <c r="CZ58" s="145">
        <v>9.5000000000000001E-2</v>
      </c>
    </row>
    <row r="59" spans="1:104">
      <c r="A59" s="175"/>
      <c r="B59" s="177"/>
      <c r="C59" s="221" t="s">
        <v>167</v>
      </c>
      <c r="D59" s="222"/>
      <c r="E59" s="178">
        <v>60.6</v>
      </c>
      <c r="F59" s="179"/>
      <c r="G59" s="180"/>
      <c r="M59" s="176" t="s">
        <v>167</v>
      </c>
      <c r="O59" s="167"/>
    </row>
    <row r="60" spans="1:104" ht="22.5">
      <c r="A60" s="168">
        <v>31</v>
      </c>
      <c r="B60" s="169" t="s">
        <v>168</v>
      </c>
      <c r="C60" s="170" t="s">
        <v>169</v>
      </c>
      <c r="D60" s="171" t="s">
        <v>104</v>
      </c>
      <c r="E60" s="172">
        <v>488.22</v>
      </c>
      <c r="F60" s="172"/>
      <c r="G60" s="173">
        <f>E60*F60</f>
        <v>0</v>
      </c>
      <c r="O60" s="167">
        <v>2</v>
      </c>
      <c r="AA60" s="145">
        <v>12</v>
      </c>
      <c r="AB60" s="145">
        <v>0</v>
      </c>
      <c r="AC60" s="145">
        <v>86</v>
      </c>
      <c r="AZ60" s="145">
        <v>1</v>
      </c>
      <c r="BA60" s="145">
        <f>IF(AZ60=1,G60,0)</f>
        <v>0</v>
      </c>
      <c r="BB60" s="145">
        <f>IF(AZ60=2,G60,0)</f>
        <v>0</v>
      </c>
      <c r="BC60" s="145">
        <f>IF(AZ60=3,G60,0)</f>
        <v>0</v>
      </c>
      <c r="BD60" s="145">
        <f>IF(AZ60=4,G60,0)</f>
        <v>0</v>
      </c>
      <c r="BE60" s="145">
        <f>IF(AZ60=5,G60,0)</f>
        <v>0</v>
      </c>
      <c r="CA60" s="174">
        <v>12</v>
      </c>
      <c r="CB60" s="174">
        <v>0</v>
      </c>
      <c r="CZ60" s="145">
        <v>0.184</v>
      </c>
    </row>
    <row r="61" spans="1:104">
      <c r="A61" s="175"/>
      <c r="B61" s="177"/>
      <c r="C61" s="221" t="s">
        <v>170</v>
      </c>
      <c r="D61" s="222"/>
      <c r="E61" s="178">
        <v>488.22</v>
      </c>
      <c r="F61" s="179"/>
      <c r="G61" s="180"/>
      <c r="M61" s="176" t="s">
        <v>170</v>
      </c>
      <c r="O61" s="167"/>
    </row>
    <row r="62" spans="1:104">
      <c r="A62" s="168">
        <v>32</v>
      </c>
      <c r="B62" s="169" t="s">
        <v>171</v>
      </c>
      <c r="C62" s="170" t="s">
        <v>172</v>
      </c>
      <c r="D62" s="171" t="s">
        <v>121</v>
      </c>
      <c r="E62" s="172">
        <v>4</v>
      </c>
      <c r="F62" s="172"/>
      <c r="G62" s="173">
        <f>E62*F62</f>
        <v>0</v>
      </c>
      <c r="O62" s="167">
        <v>2</v>
      </c>
      <c r="AA62" s="145">
        <v>12</v>
      </c>
      <c r="AB62" s="145">
        <v>0</v>
      </c>
      <c r="AC62" s="145">
        <v>51</v>
      </c>
      <c r="AZ62" s="145">
        <v>1</v>
      </c>
      <c r="BA62" s="145">
        <f>IF(AZ62=1,G62,0)</f>
        <v>0</v>
      </c>
      <c r="BB62" s="145">
        <f>IF(AZ62=2,G62,0)</f>
        <v>0</v>
      </c>
      <c r="BC62" s="145">
        <f>IF(AZ62=3,G62,0)</f>
        <v>0</v>
      </c>
      <c r="BD62" s="145">
        <f>IF(AZ62=4,G62,0)</f>
        <v>0</v>
      </c>
      <c r="BE62" s="145">
        <f>IF(AZ62=5,G62,0)</f>
        <v>0</v>
      </c>
      <c r="CA62" s="174">
        <v>12</v>
      </c>
      <c r="CB62" s="174">
        <v>0</v>
      </c>
      <c r="CZ62" s="145">
        <v>0</v>
      </c>
    </row>
    <row r="63" spans="1:104">
      <c r="A63" s="168">
        <v>33</v>
      </c>
      <c r="B63" s="169" t="s">
        <v>173</v>
      </c>
      <c r="C63" s="170" t="s">
        <v>174</v>
      </c>
      <c r="D63" s="171" t="s">
        <v>124</v>
      </c>
      <c r="E63" s="172">
        <v>1196.63831</v>
      </c>
      <c r="F63" s="172"/>
      <c r="G63" s="173">
        <f>E63*F63</f>
        <v>0</v>
      </c>
      <c r="O63" s="167">
        <v>2</v>
      </c>
      <c r="AA63" s="145">
        <v>7</v>
      </c>
      <c r="AB63" s="145">
        <v>1</v>
      </c>
      <c r="AC63" s="145">
        <v>2</v>
      </c>
      <c r="AZ63" s="145">
        <v>1</v>
      </c>
      <c r="BA63" s="145">
        <f>IF(AZ63=1,G63,0)</f>
        <v>0</v>
      </c>
      <c r="BB63" s="145">
        <f>IF(AZ63=2,G63,0)</f>
        <v>0</v>
      </c>
      <c r="BC63" s="145">
        <f>IF(AZ63=3,G63,0)</f>
        <v>0</v>
      </c>
      <c r="BD63" s="145">
        <f>IF(AZ63=4,G63,0)</f>
        <v>0</v>
      </c>
      <c r="BE63" s="145">
        <f>IF(AZ63=5,G63,0)</f>
        <v>0</v>
      </c>
      <c r="CA63" s="174">
        <v>7</v>
      </c>
      <c r="CB63" s="174">
        <v>1</v>
      </c>
      <c r="CZ63" s="145">
        <v>0</v>
      </c>
    </row>
    <row r="64" spans="1:104">
      <c r="A64" s="181"/>
      <c r="B64" s="182" t="s">
        <v>77</v>
      </c>
      <c r="C64" s="183" t="str">
        <f>CONCATENATE(B33," ",C33)</f>
        <v>59 Dlažby a předlažby komunikací</v>
      </c>
      <c r="D64" s="184"/>
      <c r="E64" s="185"/>
      <c r="F64" s="186"/>
      <c r="G64" s="187">
        <f>SUM(G33:G63)</f>
        <v>0</v>
      </c>
      <c r="O64" s="167">
        <v>4</v>
      </c>
      <c r="BA64" s="188">
        <f>SUM(BA33:BA63)</f>
        <v>0</v>
      </c>
      <c r="BB64" s="188">
        <f>SUM(BB33:BB63)</f>
        <v>0</v>
      </c>
      <c r="BC64" s="188">
        <f>SUM(BC33:BC63)</f>
        <v>0</v>
      </c>
      <c r="BD64" s="188">
        <f>SUM(BD33:BD63)</f>
        <v>0</v>
      </c>
      <c r="BE64" s="188">
        <f>SUM(BE33:BE63)</f>
        <v>0</v>
      </c>
    </row>
    <row r="65" spans="1:104">
      <c r="A65" s="160" t="s">
        <v>73</v>
      </c>
      <c r="B65" s="161" t="s">
        <v>175</v>
      </c>
      <c r="C65" s="162" t="s">
        <v>176</v>
      </c>
      <c r="D65" s="163"/>
      <c r="E65" s="164"/>
      <c r="F65" s="164"/>
      <c r="G65" s="165"/>
      <c r="H65" s="166"/>
      <c r="I65" s="166"/>
      <c r="O65" s="167">
        <v>1</v>
      </c>
    </row>
    <row r="66" spans="1:104">
      <c r="A66" s="168">
        <v>34</v>
      </c>
      <c r="B66" s="169" t="s">
        <v>177</v>
      </c>
      <c r="C66" s="170" t="s">
        <v>178</v>
      </c>
      <c r="D66" s="171" t="s">
        <v>85</v>
      </c>
      <c r="E66" s="172">
        <v>3.5</v>
      </c>
      <c r="F66" s="172"/>
      <c r="G66" s="173">
        <f>E66*F66</f>
        <v>0</v>
      </c>
      <c r="O66" s="167">
        <v>2</v>
      </c>
      <c r="AA66" s="145">
        <v>1</v>
      </c>
      <c r="AB66" s="145">
        <v>1</v>
      </c>
      <c r="AC66" s="145">
        <v>1</v>
      </c>
      <c r="AZ66" s="145">
        <v>1</v>
      </c>
      <c r="BA66" s="145">
        <f>IF(AZ66=1,G66,0)</f>
        <v>0</v>
      </c>
      <c r="BB66" s="145">
        <f>IF(AZ66=2,G66,0)</f>
        <v>0</v>
      </c>
      <c r="BC66" s="145">
        <f>IF(AZ66=3,G66,0)</f>
        <v>0</v>
      </c>
      <c r="BD66" s="145">
        <f>IF(AZ66=4,G66,0)</f>
        <v>0</v>
      </c>
      <c r="BE66" s="145">
        <f>IF(AZ66=5,G66,0)</f>
        <v>0</v>
      </c>
      <c r="CA66" s="174">
        <v>1</v>
      </c>
      <c r="CB66" s="174">
        <v>1</v>
      </c>
      <c r="CZ66" s="145">
        <v>0</v>
      </c>
    </row>
    <row r="67" spans="1:104">
      <c r="A67" s="168">
        <v>35</v>
      </c>
      <c r="B67" s="169" t="s">
        <v>179</v>
      </c>
      <c r="C67" s="170" t="s">
        <v>180</v>
      </c>
      <c r="D67" s="171" t="s">
        <v>85</v>
      </c>
      <c r="E67" s="172">
        <v>5.0339999999999998</v>
      </c>
      <c r="F67" s="172"/>
      <c r="G67" s="173">
        <f>E67*F67</f>
        <v>0</v>
      </c>
      <c r="O67" s="167">
        <v>2</v>
      </c>
      <c r="AA67" s="145">
        <v>1</v>
      </c>
      <c r="AB67" s="145">
        <v>1</v>
      </c>
      <c r="AC67" s="145">
        <v>1</v>
      </c>
      <c r="AZ67" s="145">
        <v>1</v>
      </c>
      <c r="BA67" s="145">
        <f>IF(AZ67=1,G67,0)</f>
        <v>0</v>
      </c>
      <c r="BB67" s="145">
        <f>IF(AZ67=2,G67,0)</f>
        <v>0</v>
      </c>
      <c r="BC67" s="145">
        <f>IF(AZ67=3,G67,0)</f>
        <v>0</v>
      </c>
      <c r="BD67" s="145">
        <f>IF(AZ67=4,G67,0)</f>
        <v>0</v>
      </c>
      <c r="BE67" s="145">
        <f>IF(AZ67=5,G67,0)</f>
        <v>0</v>
      </c>
      <c r="CA67" s="174">
        <v>1</v>
      </c>
      <c r="CB67" s="174">
        <v>1</v>
      </c>
      <c r="CZ67" s="145">
        <v>2.512</v>
      </c>
    </row>
    <row r="68" spans="1:104">
      <c r="A68" s="175"/>
      <c r="B68" s="177"/>
      <c r="C68" s="221" t="s">
        <v>181</v>
      </c>
      <c r="D68" s="222"/>
      <c r="E68" s="178">
        <v>0.78400000000000003</v>
      </c>
      <c r="F68" s="179"/>
      <c r="G68" s="180"/>
      <c r="M68" s="176" t="s">
        <v>181</v>
      </c>
      <c r="O68" s="167"/>
    </row>
    <row r="69" spans="1:104">
      <c r="A69" s="175"/>
      <c r="B69" s="177"/>
      <c r="C69" s="221" t="s">
        <v>182</v>
      </c>
      <c r="D69" s="222"/>
      <c r="E69" s="178">
        <v>4.25</v>
      </c>
      <c r="F69" s="179"/>
      <c r="G69" s="180"/>
      <c r="M69" s="176" t="s">
        <v>182</v>
      </c>
      <c r="O69" s="167"/>
    </row>
    <row r="70" spans="1:104">
      <c r="A70" s="168">
        <v>36</v>
      </c>
      <c r="B70" s="169" t="s">
        <v>183</v>
      </c>
      <c r="C70" s="170" t="s">
        <v>184</v>
      </c>
      <c r="D70" s="171" t="s">
        <v>85</v>
      </c>
      <c r="E70" s="172">
        <v>2.2999999999999998</v>
      </c>
      <c r="F70" s="172"/>
      <c r="G70" s="173">
        <f>E70*F70</f>
        <v>0</v>
      </c>
      <c r="O70" s="167">
        <v>2</v>
      </c>
      <c r="AA70" s="145">
        <v>1</v>
      </c>
      <c r="AB70" s="145">
        <v>1</v>
      </c>
      <c r="AC70" s="145">
        <v>1</v>
      </c>
      <c r="AZ70" s="145">
        <v>1</v>
      </c>
      <c r="BA70" s="145">
        <f>IF(AZ70=1,G70,0)</f>
        <v>0</v>
      </c>
      <c r="BB70" s="145">
        <f>IF(AZ70=2,G70,0)</f>
        <v>0</v>
      </c>
      <c r="BC70" s="145">
        <f>IF(AZ70=3,G70,0)</f>
        <v>0</v>
      </c>
      <c r="BD70" s="145">
        <f>IF(AZ70=4,G70,0)</f>
        <v>0</v>
      </c>
      <c r="BE70" s="145">
        <f>IF(AZ70=5,G70,0)</f>
        <v>0</v>
      </c>
      <c r="CA70" s="174">
        <v>1</v>
      </c>
      <c r="CB70" s="174">
        <v>1</v>
      </c>
      <c r="CZ70" s="145">
        <v>2.0880000000000001</v>
      </c>
    </row>
    <row r="71" spans="1:104">
      <c r="A71" s="168">
        <v>37</v>
      </c>
      <c r="B71" s="169" t="s">
        <v>185</v>
      </c>
      <c r="C71" s="170" t="s">
        <v>186</v>
      </c>
      <c r="D71" s="171" t="s">
        <v>121</v>
      </c>
      <c r="E71" s="172">
        <v>4</v>
      </c>
      <c r="F71" s="172"/>
      <c r="G71" s="173">
        <f>E71*F71</f>
        <v>0</v>
      </c>
      <c r="O71" s="167">
        <v>2</v>
      </c>
      <c r="AA71" s="145">
        <v>1</v>
      </c>
      <c r="AB71" s="145">
        <v>1</v>
      </c>
      <c r="AC71" s="145">
        <v>1</v>
      </c>
      <c r="AZ71" s="145">
        <v>1</v>
      </c>
      <c r="BA71" s="145">
        <f>IF(AZ71=1,G71,0)</f>
        <v>0</v>
      </c>
      <c r="BB71" s="145">
        <f>IF(AZ71=2,G71,0)</f>
        <v>0</v>
      </c>
      <c r="BC71" s="145">
        <f>IF(AZ71=3,G71,0)</f>
        <v>0</v>
      </c>
      <c r="BD71" s="145">
        <f>IF(AZ71=4,G71,0)</f>
        <v>0</v>
      </c>
      <c r="BE71" s="145">
        <f>IF(AZ71=5,G71,0)</f>
        <v>0</v>
      </c>
      <c r="CA71" s="174">
        <v>1</v>
      </c>
      <c r="CB71" s="174">
        <v>1</v>
      </c>
      <c r="CZ71" s="145">
        <v>3.0000000000000001E-3</v>
      </c>
    </row>
    <row r="72" spans="1:104">
      <c r="A72" s="168">
        <v>38</v>
      </c>
      <c r="B72" s="169" t="s">
        <v>187</v>
      </c>
      <c r="C72" s="170" t="s">
        <v>188</v>
      </c>
      <c r="D72" s="171" t="s">
        <v>143</v>
      </c>
      <c r="E72" s="172">
        <v>11</v>
      </c>
      <c r="F72" s="172"/>
      <c r="G72" s="173">
        <f>E72*F72</f>
        <v>0</v>
      </c>
      <c r="O72" s="167">
        <v>2</v>
      </c>
      <c r="AA72" s="145">
        <v>1</v>
      </c>
      <c r="AB72" s="145">
        <v>1</v>
      </c>
      <c r="AC72" s="145">
        <v>1</v>
      </c>
      <c r="AZ72" s="145">
        <v>1</v>
      </c>
      <c r="BA72" s="145">
        <f>IF(AZ72=1,G72,0)</f>
        <v>0</v>
      </c>
      <c r="BB72" s="145">
        <f>IF(AZ72=2,G72,0)</f>
        <v>0</v>
      </c>
      <c r="BC72" s="145">
        <f>IF(AZ72=3,G72,0)</f>
        <v>0</v>
      </c>
      <c r="BD72" s="145">
        <f>IF(AZ72=4,G72,0)</f>
        <v>0</v>
      </c>
      <c r="BE72" s="145">
        <f>IF(AZ72=5,G72,0)</f>
        <v>0</v>
      </c>
      <c r="CA72" s="174">
        <v>1</v>
      </c>
      <c r="CB72" s="174">
        <v>1</v>
      </c>
      <c r="CZ72" s="145">
        <v>0</v>
      </c>
    </row>
    <row r="73" spans="1:104">
      <c r="A73" s="168">
        <v>39</v>
      </c>
      <c r="B73" s="169" t="s">
        <v>189</v>
      </c>
      <c r="C73" s="170" t="s">
        <v>190</v>
      </c>
      <c r="D73" s="171" t="s">
        <v>121</v>
      </c>
      <c r="E73" s="172">
        <v>16</v>
      </c>
      <c r="F73" s="172"/>
      <c r="G73" s="173">
        <f>E73*F73</f>
        <v>0</v>
      </c>
      <c r="O73" s="167">
        <v>2</v>
      </c>
      <c r="AA73" s="145">
        <v>1</v>
      </c>
      <c r="AB73" s="145">
        <v>1</v>
      </c>
      <c r="AC73" s="145">
        <v>1</v>
      </c>
      <c r="AZ73" s="145">
        <v>1</v>
      </c>
      <c r="BA73" s="145">
        <f>IF(AZ73=1,G73,0)</f>
        <v>0</v>
      </c>
      <c r="BB73" s="145">
        <f>IF(AZ73=2,G73,0)</f>
        <v>0</v>
      </c>
      <c r="BC73" s="145">
        <f>IF(AZ73=3,G73,0)</f>
        <v>0</v>
      </c>
      <c r="BD73" s="145">
        <f>IF(AZ73=4,G73,0)</f>
        <v>0</v>
      </c>
      <c r="BE73" s="145">
        <f>IF(AZ73=5,G73,0)</f>
        <v>0</v>
      </c>
      <c r="CA73" s="174">
        <v>1</v>
      </c>
      <c r="CB73" s="174">
        <v>1</v>
      </c>
      <c r="CZ73" s="145">
        <v>0</v>
      </c>
    </row>
    <row r="74" spans="1:104">
      <c r="A74" s="175"/>
      <c r="B74" s="177"/>
      <c r="C74" s="221" t="s">
        <v>191</v>
      </c>
      <c r="D74" s="222"/>
      <c r="E74" s="178">
        <v>16</v>
      </c>
      <c r="F74" s="179"/>
      <c r="G74" s="180"/>
      <c r="M74" s="176" t="s">
        <v>191</v>
      </c>
      <c r="O74" s="167"/>
    </row>
    <row r="75" spans="1:104">
      <c r="A75" s="168">
        <v>40</v>
      </c>
      <c r="B75" s="169" t="s">
        <v>192</v>
      </c>
      <c r="C75" s="170" t="s">
        <v>193</v>
      </c>
      <c r="D75" s="171" t="s">
        <v>121</v>
      </c>
      <c r="E75" s="172">
        <v>4</v>
      </c>
      <c r="F75" s="172"/>
      <c r="G75" s="173">
        <f t="shared" ref="G75:G80" si="0">E75*F75</f>
        <v>0</v>
      </c>
      <c r="O75" s="167">
        <v>2</v>
      </c>
      <c r="AA75" s="145">
        <v>1</v>
      </c>
      <c r="AB75" s="145">
        <v>1</v>
      </c>
      <c r="AC75" s="145">
        <v>1</v>
      </c>
      <c r="AZ75" s="145">
        <v>1</v>
      </c>
      <c r="BA75" s="145">
        <f t="shared" ref="BA75:BA80" si="1">IF(AZ75=1,G75,0)</f>
        <v>0</v>
      </c>
      <c r="BB75" s="145">
        <f t="shared" ref="BB75:BB80" si="2">IF(AZ75=2,G75,0)</f>
        <v>0</v>
      </c>
      <c r="BC75" s="145">
        <f t="shared" ref="BC75:BC80" si="3">IF(AZ75=3,G75,0)</f>
        <v>0</v>
      </c>
      <c r="BD75" s="145">
        <f t="shared" ref="BD75:BD80" si="4">IF(AZ75=4,G75,0)</f>
        <v>0</v>
      </c>
      <c r="BE75" s="145">
        <f t="shared" ref="BE75:BE80" si="5">IF(AZ75=5,G75,0)</f>
        <v>0</v>
      </c>
      <c r="CA75" s="174">
        <v>1</v>
      </c>
      <c r="CB75" s="174">
        <v>1</v>
      </c>
      <c r="CZ75" s="145">
        <v>0.34100000000000003</v>
      </c>
    </row>
    <row r="76" spans="1:104">
      <c r="A76" s="168">
        <v>41</v>
      </c>
      <c r="B76" s="169" t="s">
        <v>194</v>
      </c>
      <c r="C76" s="170" t="s">
        <v>195</v>
      </c>
      <c r="D76" s="171" t="s">
        <v>121</v>
      </c>
      <c r="E76" s="172">
        <v>4</v>
      </c>
      <c r="F76" s="172"/>
      <c r="G76" s="173">
        <f t="shared" si="0"/>
        <v>0</v>
      </c>
      <c r="O76" s="167">
        <v>2</v>
      </c>
      <c r="AA76" s="145">
        <v>1</v>
      </c>
      <c r="AB76" s="145">
        <v>1</v>
      </c>
      <c r="AC76" s="145">
        <v>1</v>
      </c>
      <c r="AZ76" s="145">
        <v>1</v>
      </c>
      <c r="BA76" s="145">
        <f t="shared" si="1"/>
        <v>0</v>
      </c>
      <c r="BB76" s="145">
        <f t="shared" si="2"/>
        <v>0</v>
      </c>
      <c r="BC76" s="145">
        <f t="shared" si="3"/>
        <v>0</v>
      </c>
      <c r="BD76" s="145">
        <f t="shared" si="4"/>
        <v>0</v>
      </c>
      <c r="BE76" s="145">
        <f t="shared" si="5"/>
        <v>0</v>
      </c>
      <c r="CA76" s="174">
        <v>1</v>
      </c>
      <c r="CB76" s="174">
        <v>1</v>
      </c>
      <c r="CZ76" s="145">
        <v>8.9999999999999993E-3</v>
      </c>
    </row>
    <row r="77" spans="1:104">
      <c r="A77" s="168">
        <v>42</v>
      </c>
      <c r="B77" s="169" t="s">
        <v>196</v>
      </c>
      <c r="C77" s="170" t="s">
        <v>197</v>
      </c>
      <c r="D77" s="171" t="s">
        <v>121</v>
      </c>
      <c r="E77" s="172">
        <v>9</v>
      </c>
      <c r="F77" s="172"/>
      <c r="G77" s="173">
        <f t="shared" si="0"/>
        <v>0</v>
      </c>
      <c r="O77" s="167">
        <v>2</v>
      </c>
      <c r="AA77" s="145">
        <v>1</v>
      </c>
      <c r="AB77" s="145">
        <v>1</v>
      </c>
      <c r="AC77" s="145">
        <v>1</v>
      </c>
      <c r="AZ77" s="145">
        <v>1</v>
      </c>
      <c r="BA77" s="145">
        <f t="shared" si="1"/>
        <v>0</v>
      </c>
      <c r="BB77" s="145">
        <f t="shared" si="2"/>
        <v>0</v>
      </c>
      <c r="BC77" s="145">
        <f t="shared" si="3"/>
        <v>0</v>
      </c>
      <c r="BD77" s="145">
        <f t="shared" si="4"/>
        <v>0</v>
      </c>
      <c r="BE77" s="145">
        <f t="shared" si="5"/>
        <v>0</v>
      </c>
      <c r="CA77" s="174">
        <v>1</v>
      </c>
      <c r="CB77" s="174">
        <v>1</v>
      </c>
      <c r="CZ77" s="145">
        <v>0.43099999999999999</v>
      </c>
    </row>
    <row r="78" spans="1:104">
      <c r="A78" s="168">
        <v>43</v>
      </c>
      <c r="B78" s="169" t="s">
        <v>198</v>
      </c>
      <c r="C78" s="170" t="s">
        <v>199</v>
      </c>
      <c r="D78" s="171" t="s">
        <v>121</v>
      </c>
      <c r="E78" s="172">
        <v>16</v>
      </c>
      <c r="F78" s="172"/>
      <c r="G78" s="173">
        <f t="shared" si="0"/>
        <v>0</v>
      </c>
      <c r="O78" s="167">
        <v>2</v>
      </c>
      <c r="AA78" s="145">
        <v>1</v>
      </c>
      <c r="AB78" s="145">
        <v>1</v>
      </c>
      <c r="AC78" s="145">
        <v>1</v>
      </c>
      <c r="AZ78" s="145">
        <v>1</v>
      </c>
      <c r="BA78" s="145">
        <f t="shared" si="1"/>
        <v>0</v>
      </c>
      <c r="BB78" s="145">
        <f t="shared" si="2"/>
        <v>0</v>
      </c>
      <c r="BC78" s="145">
        <f t="shared" si="3"/>
        <v>0</v>
      </c>
      <c r="BD78" s="145">
        <f t="shared" si="4"/>
        <v>0</v>
      </c>
      <c r="BE78" s="145">
        <f t="shared" si="5"/>
        <v>0</v>
      </c>
      <c r="CA78" s="174">
        <v>1</v>
      </c>
      <c r="CB78" s="174">
        <v>1</v>
      </c>
      <c r="CZ78" s="145">
        <v>0.31508000000000003</v>
      </c>
    </row>
    <row r="79" spans="1:104">
      <c r="A79" s="168">
        <v>44</v>
      </c>
      <c r="B79" s="169" t="s">
        <v>200</v>
      </c>
      <c r="C79" s="170" t="s">
        <v>201</v>
      </c>
      <c r="D79" s="171" t="s">
        <v>76</v>
      </c>
      <c r="E79" s="172">
        <v>4</v>
      </c>
      <c r="F79" s="172"/>
      <c r="G79" s="173">
        <f t="shared" si="0"/>
        <v>0</v>
      </c>
      <c r="O79" s="167">
        <v>2</v>
      </c>
      <c r="AA79" s="145">
        <v>1</v>
      </c>
      <c r="AB79" s="145">
        <v>0</v>
      </c>
      <c r="AC79" s="145">
        <v>0</v>
      </c>
      <c r="AZ79" s="145">
        <v>1</v>
      </c>
      <c r="BA79" s="145">
        <f t="shared" si="1"/>
        <v>0</v>
      </c>
      <c r="BB79" s="145">
        <f t="shared" si="2"/>
        <v>0</v>
      </c>
      <c r="BC79" s="145">
        <f t="shared" si="3"/>
        <v>0</v>
      </c>
      <c r="BD79" s="145">
        <f t="shared" si="4"/>
        <v>0</v>
      </c>
      <c r="BE79" s="145">
        <f t="shared" si="5"/>
        <v>0</v>
      </c>
      <c r="CA79" s="174">
        <v>1</v>
      </c>
      <c r="CB79" s="174">
        <v>0</v>
      </c>
      <c r="CZ79" s="145">
        <v>0</v>
      </c>
    </row>
    <row r="80" spans="1:104">
      <c r="A80" s="168">
        <v>45</v>
      </c>
      <c r="B80" s="169" t="s">
        <v>202</v>
      </c>
      <c r="C80" s="170" t="s">
        <v>203</v>
      </c>
      <c r="D80" s="171" t="s">
        <v>121</v>
      </c>
      <c r="E80" s="172">
        <v>16</v>
      </c>
      <c r="F80" s="172"/>
      <c r="G80" s="173">
        <f t="shared" si="0"/>
        <v>0</v>
      </c>
      <c r="O80" s="167">
        <v>2</v>
      </c>
      <c r="AA80" s="145">
        <v>3</v>
      </c>
      <c r="AB80" s="145">
        <v>0</v>
      </c>
      <c r="AC80" s="145" t="s">
        <v>202</v>
      </c>
      <c r="AZ80" s="145">
        <v>1</v>
      </c>
      <c r="BA80" s="145">
        <f t="shared" si="1"/>
        <v>0</v>
      </c>
      <c r="BB80" s="145">
        <f t="shared" si="2"/>
        <v>0</v>
      </c>
      <c r="BC80" s="145">
        <f t="shared" si="3"/>
        <v>0</v>
      </c>
      <c r="BD80" s="145">
        <f t="shared" si="4"/>
        <v>0</v>
      </c>
      <c r="BE80" s="145">
        <f t="shared" si="5"/>
        <v>0</v>
      </c>
      <c r="CA80" s="174">
        <v>3</v>
      </c>
      <c r="CB80" s="174">
        <v>0</v>
      </c>
      <c r="CZ80" s="145">
        <v>1.66E-3</v>
      </c>
    </row>
    <row r="81" spans="1:104">
      <c r="A81" s="175"/>
      <c r="B81" s="177"/>
      <c r="C81" s="221" t="s">
        <v>191</v>
      </c>
      <c r="D81" s="222"/>
      <c r="E81" s="178">
        <v>16</v>
      </c>
      <c r="F81" s="179"/>
      <c r="G81" s="180"/>
      <c r="M81" s="176" t="s">
        <v>191</v>
      </c>
      <c r="O81" s="167"/>
    </row>
    <row r="82" spans="1:104">
      <c r="A82" s="168">
        <v>46</v>
      </c>
      <c r="B82" s="169" t="s">
        <v>204</v>
      </c>
      <c r="C82" s="170" t="s">
        <v>205</v>
      </c>
      <c r="D82" s="171" t="s">
        <v>121</v>
      </c>
      <c r="E82" s="172">
        <v>30</v>
      </c>
      <c r="F82" s="172"/>
      <c r="G82" s="173">
        <f t="shared" ref="G82:G90" si="6">E82*F82</f>
        <v>0</v>
      </c>
      <c r="O82" s="167">
        <v>2</v>
      </c>
      <c r="AA82" s="145">
        <v>3</v>
      </c>
      <c r="AB82" s="145">
        <v>1</v>
      </c>
      <c r="AC82" s="145">
        <v>59213110</v>
      </c>
      <c r="AZ82" s="145">
        <v>1</v>
      </c>
      <c r="BA82" s="145">
        <f t="shared" ref="BA82:BA90" si="7">IF(AZ82=1,G82,0)</f>
        <v>0</v>
      </c>
      <c r="BB82" s="145">
        <f t="shared" ref="BB82:BB90" si="8">IF(AZ82=2,G82,0)</f>
        <v>0</v>
      </c>
      <c r="BC82" s="145">
        <f t="shared" ref="BC82:BC90" si="9">IF(AZ82=3,G82,0)</f>
        <v>0</v>
      </c>
      <c r="BD82" s="145">
        <f t="shared" ref="BD82:BD90" si="10">IF(AZ82=4,G82,0)</f>
        <v>0</v>
      </c>
      <c r="BE82" s="145">
        <f t="shared" ref="BE82:BE90" si="11">IF(AZ82=5,G82,0)</f>
        <v>0</v>
      </c>
      <c r="CA82" s="174">
        <v>3</v>
      </c>
      <c r="CB82" s="174">
        <v>1</v>
      </c>
      <c r="CZ82" s="145">
        <v>4.4999999999999998E-2</v>
      </c>
    </row>
    <row r="83" spans="1:104">
      <c r="A83" s="168">
        <v>47</v>
      </c>
      <c r="B83" s="169" t="s">
        <v>206</v>
      </c>
      <c r="C83" s="170" t="s">
        <v>207</v>
      </c>
      <c r="D83" s="171" t="s">
        <v>121</v>
      </c>
      <c r="E83" s="172">
        <v>60</v>
      </c>
      <c r="F83" s="172"/>
      <c r="G83" s="173">
        <f t="shared" si="6"/>
        <v>0</v>
      </c>
      <c r="O83" s="167">
        <v>2</v>
      </c>
      <c r="AA83" s="145">
        <v>3</v>
      </c>
      <c r="AB83" s="145">
        <v>1</v>
      </c>
      <c r="AC83" s="145">
        <v>59213235</v>
      </c>
      <c r="AZ83" s="145">
        <v>1</v>
      </c>
      <c r="BA83" s="145">
        <f t="shared" si="7"/>
        <v>0</v>
      </c>
      <c r="BB83" s="145">
        <f t="shared" si="8"/>
        <v>0</v>
      </c>
      <c r="BC83" s="145">
        <f t="shared" si="9"/>
        <v>0</v>
      </c>
      <c r="BD83" s="145">
        <f t="shared" si="10"/>
        <v>0</v>
      </c>
      <c r="BE83" s="145">
        <f t="shared" si="11"/>
        <v>0</v>
      </c>
      <c r="CA83" s="174">
        <v>3</v>
      </c>
      <c r="CB83" s="174">
        <v>1</v>
      </c>
      <c r="CZ83" s="145">
        <v>7.0000000000000001E-3</v>
      </c>
    </row>
    <row r="84" spans="1:104">
      <c r="A84" s="168">
        <v>48</v>
      </c>
      <c r="B84" s="169" t="s">
        <v>208</v>
      </c>
      <c r="C84" s="170" t="s">
        <v>209</v>
      </c>
      <c r="D84" s="171" t="s">
        <v>76</v>
      </c>
      <c r="E84" s="172">
        <v>6</v>
      </c>
      <c r="F84" s="172"/>
      <c r="G84" s="173">
        <f t="shared" si="6"/>
        <v>0</v>
      </c>
      <c r="O84" s="167">
        <v>2</v>
      </c>
      <c r="AA84" s="145">
        <v>3</v>
      </c>
      <c r="AB84" s="145">
        <v>1</v>
      </c>
      <c r="AC84" s="145" t="s">
        <v>208</v>
      </c>
      <c r="AZ84" s="145">
        <v>1</v>
      </c>
      <c r="BA84" s="145">
        <f t="shared" si="7"/>
        <v>0</v>
      </c>
      <c r="BB84" s="145">
        <f t="shared" si="8"/>
        <v>0</v>
      </c>
      <c r="BC84" s="145">
        <f t="shared" si="9"/>
        <v>0</v>
      </c>
      <c r="BD84" s="145">
        <f t="shared" si="10"/>
        <v>0</v>
      </c>
      <c r="BE84" s="145">
        <f t="shared" si="11"/>
        <v>0</v>
      </c>
      <c r="CA84" s="174">
        <v>3</v>
      </c>
      <c r="CB84" s="174">
        <v>1</v>
      </c>
      <c r="CZ84" s="145">
        <v>8.2000000000000007E-3</v>
      </c>
    </row>
    <row r="85" spans="1:104">
      <c r="A85" s="168">
        <v>49</v>
      </c>
      <c r="B85" s="169" t="s">
        <v>210</v>
      </c>
      <c r="C85" s="170" t="s">
        <v>211</v>
      </c>
      <c r="D85" s="171" t="s">
        <v>76</v>
      </c>
      <c r="E85" s="172">
        <v>4</v>
      </c>
      <c r="F85" s="172"/>
      <c r="G85" s="173">
        <f t="shared" si="6"/>
        <v>0</v>
      </c>
      <c r="O85" s="167">
        <v>2</v>
      </c>
      <c r="AA85" s="145">
        <v>3</v>
      </c>
      <c r="AB85" s="145">
        <v>1</v>
      </c>
      <c r="AC85" s="145" t="s">
        <v>210</v>
      </c>
      <c r="AZ85" s="145">
        <v>1</v>
      </c>
      <c r="BA85" s="145">
        <f t="shared" si="7"/>
        <v>0</v>
      </c>
      <c r="BB85" s="145">
        <f t="shared" si="8"/>
        <v>0</v>
      </c>
      <c r="BC85" s="145">
        <f t="shared" si="9"/>
        <v>0</v>
      </c>
      <c r="BD85" s="145">
        <f t="shared" si="10"/>
        <v>0</v>
      </c>
      <c r="BE85" s="145">
        <f t="shared" si="11"/>
        <v>0</v>
      </c>
      <c r="CA85" s="174">
        <v>3</v>
      </c>
      <c r="CB85" s="174">
        <v>1</v>
      </c>
      <c r="CZ85" s="145">
        <v>4.6999999999999999E-4</v>
      </c>
    </row>
    <row r="86" spans="1:104">
      <c r="A86" s="168">
        <v>50</v>
      </c>
      <c r="B86" s="169" t="s">
        <v>212</v>
      </c>
      <c r="C86" s="170" t="s">
        <v>213</v>
      </c>
      <c r="D86" s="171" t="s">
        <v>76</v>
      </c>
      <c r="E86" s="172">
        <v>4</v>
      </c>
      <c r="F86" s="172"/>
      <c r="G86" s="173">
        <f t="shared" si="6"/>
        <v>0</v>
      </c>
      <c r="O86" s="167">
        <v>2</v>
      </c>
      <c r="AA86" s="145">
        <v>3</v>
      </c>
      <c r="AB86" s="145">
        <v>1</v>
      </c>
      <c r="AC86" s="145" t="s">
        <v>212</v>
      </c>
      <c r="AZ86" s="145">
        <v>1</v>
      </c>
      <c r="BA86" s="145">
        <f t="shared" si="7"/>
        <v>0</v>
      </c>
      <c r="BB86" s="145">
        <f t="shared" si="8"/>
        <v>0</v>
      </c>
      <c r="BC86" s="145">
        <f t="shared" si="9"/>
        <v>0</v>
      </c>
      <c r="BD86" s="145">
        <f t="shared" si="10"/>
        <v>0</v>
      </c>
      <c r="BE86" s="145">
        <f t="shared" si="11"/>
        <v>0</v>
      </c>
      <c r="CA86" s="174">
        <v>3</v>
      </c>
      <c r="CB86" s="174">
        <v>1</v>
      </c>
      <c r="CZ86" s="145">
        <v>7.2999999999999995E-2</v>
      </c>
    </row>
    <row r="87" spans="1:104">
      <c r="A87" s="168">
        <v>51</v>
      </c>
      <c r="B87" s="169" t="s">
        <v>214</v>
      </c>
      <c r="C87" s="170" t="s">
        <v>215</v>
      </c>
      <c r="D87" s="171" t="s">
        <v>76</v>
      </c>
      <c r="E87" s="172">
        <v>4</v>
      </c>
      <c r="F87" s="172"/>
      <c r="G87" s="173">
        <f t="shared" si="6"/>
        <v>0</v>
      </c>
      <c r="O87" s="167">
        <v>2</v>
      </c>
      <c r="AA87" s="145">
        <v>3</v>
      </c>
      <c r="AB87" s="145">
        <v>1</v>
      </c>
      <c r="AC87" s="145" t="s">
        <v>214</v>
      </c>
      <c r="AZ87" s="145">
        <v>1</v>
      </c>
      <c r="BA87" s="145">
        <f t="shared" si="7"/>
        <v>0</v>
      </c>
      <c r="BB87" s="145">
        <f t="shared" si="8"/>
        <v>0</v>
      </c>
      <c r="BC87" s="145">
        <f t="shared" si="9"/>
        <v>0</v>
      </c>
      <c r="BD87" s="145">
        <f t="shared" si="10"/>
        <v>0</v>
      </c>
      <c r="BE87" s="145">
        <f t="shared" si="11"/>
        <v>0</v>
      </c>
      <c r="CA87" s="174">
        <v>3</v>
      </c>
      <c r="CB87" s="174">
        <v>1</v>
      </c>
      <c r="CZ87" s="145">
        <v>0.16500000000000001</v>
      </c>
    </row>
    <row r="88" spans="1:104">
      <c r="A88" s="168">
        <v>52</v>
      </c>
      <c r="B88" s="169" t="s">
        <v>216</v>
      </c>
      <c r="C88" s="170" t="s">
        <v>217</v>
      </c>
      <c r="D88" s="171" t="s">
        <v>76</v>
      </c>
      <c r="E88" s="172">
        <v>4</v>
      </c>
      <c r="F88" s="172"/>
      <c r="G88" s="173">
        <f t="shared" si="6"/>
        <v>0</v>
      </c>
      <c r="O88" s="167">
        <v>2</v>
      </c>
      <c r="AA88" s="145">
        <v>3</v>
      </c>
      <c r="AB88" s="145">
        <v>1</v>
      </c>
      <c r="AC88" s="145" t="s">
        <v>216</v>
      </c>
      <c r="AZ88" s="145">
        <v>1</v>
      </c>
      <c r="BA88" s="145">
        <f t="shared" si="7"/>
        <v>0</v>
      </c>
      <c r="BB88" s="145">
        <f t="shared" si="8"/>
        <v>0</v>
      </c>
      <c r="BC88" s="145">
        <f t="shared" si="9"/>
        <v>0</v>
      </c>
      <c r="BD88" s="145">
        <f t="shared" si="10"/>
        <v>0</v>
      </c>
      <c r="BE88" s="145">
        <f t="shared" si="11"/>
        <v>0</v>
      </c>
      <c r="CA88" s="174">
        <v>3</v>
      </c>
      <c r="CB88" s="174">
        <v>1</v>
      </c>
      <c r="CZ88" s="145">
        <v>0.153</v>
      </c>
    </row>
    <row r="89" spans="1:104">
      <c r="A89" s="168">
        <v>53</v>
      </c>
      <c r="B89" s="169" t="s">
        <v>218</v>
      </c>
      <c r="C89" s="170" t="s">
        <v>219</v>
      </c>
      <c r="D89" s="171" t="s">
        <v>76</v>
      </c>
      <c r="E89" s="172">
        <v>4</v>
      </c>
      <c r="F89" s="172"/>
      <c r="G89" s="173">
        <f t="shared" si="6"/>
        <v>0</v>
      </c>
      <c r="O89" s="167">
        <v>2</v>
      </c>
      <c r="AA89" s="145">
        <v>3</v>
      </c>
      <c r="AB89" s="145">
        <v>1</v>
      </c>
      <c r="AC89" s="145" t="s">
        <v>218</v>
      </c>
      <c r="AZ89" s="145">
        <v>1</v>
      </c>
      <c r="BA89" s="145">
        <f t="shared" si="7"/>
        <v>0</v>
      </c>
      <c r="BB89" s="145">
        <f t="shared" si="8"/>
        <v>0</v>
      </c>
      <c r="BC89" s="145">
        <f t="shared" si="9"/>
        <v>0</v>
      </c>
      <c r="BD89" s="145">
        <f t="shared" si="10"/>
        <v>0</v>
      </c>
      <c r="BE89" s="145">
        <f t="shared" si="11"/>
        <v>0</v>
      </c>
      <c r="CA89" s="174">
        <v>3</v>
      </c>
      <c r="CB89" s="174">
        <v>1</v>
      </c>
      <c r="CZ89" s="145">
        <v>0.16</v>
      </c>
    </row>
    <row r="90" spans="1:104">
      <c r="A90" s="168">
        <v>54</v>
      </c>
      <c r="B90" s="169" t="s">
        <v>220</v>
      </c>
      <c r="C90" s="170" t="s">
        <v>221</v>
      </c>
      <c r="D90" s="171" t="s">
        <v>124</v>
      </c>
      <c r="E90" s="172">
        <v>31.831727999999998</v>
      </c>
      <c r="F90" s="172"/>
      <c r="G90" s="173">
        <f t="shared" si="6"/>
        <v>0</v>
      </c>
      <c r="O90" s="167">
        <v>2</v>
      </c>
      <c r="AA90" s="145">
        <v>7</v>
      </c>
      <c r="AB90" s="145">
        <v>1</v>
      </c>
      <c r="AC90" s="145">
        <v>2</v>
      </c>
      <c r="AZ90" s="145">
        <v>1</v>
      </c>
      <c r="BA90" s="145">
        <f t="shared" si="7"/>
        <v>0</v>
      </c>
      <c r="BB90" s="145">
        <f t="shared" si="8"/>
        <v>0</v>
      </c>
      <c r="BC90" s="145">
        <f t="shared" si="9"/>
        <v>0</v>
      </c>
      <c r="BD90" s="145">
        <f t="shared" si="10"/>
        <v>0</v>
      </c>
      <c r="BE90" s="145">
        <f t="shared" si="11"/>
        <v>0</v>
      </c>
      <c r="CA90" s="174">
        <v>7</v>
      </c>
      <c r="CB90" s="174">
        <v>1</v>
      </c>
      <c r="CZ90" s="145">
        <v>0</v>
      </c>
    </row>
    <row r="91" spans="1:104">
      <c r="A91" s="181"/>
      <c r="B91" s="182" t="s">
        <v>77</v>
      </c>
      <c r="C91" s="183" t="str">
        <f>CONCATENATE(B65," ",C65)</f>
        <v>8 Trubní vedení</v>
      </c>
      <c r="D91" s="184"/>
      <c r="E91" s="185"/>
      <c r="F91" s="186"/>
      <c r="G91" s="187">
        <f>SUM(G65:G90)</f>
        <v>0</v>
      </c>
      <c r="O91" s="167">
        <v>4</v>
      </c>
      <c r="BA91" s="188">
        <f>SUM(BA65:BA90)</f>
        <v>0</v>
      </c>
      <c r="BB91" s="188">
        <f>SUM(BB65:BB90)</f>
        <v>0</v>
      </c>
      <c r="BC91" s="188">
        <f>SUM(BC65:BC90)</f>
        <v>0</v>
      </c>
      <c r="BD91" s="188">
        <f>SUM(BD65:BD90)</f>
        <v>0</v>
      </c>
      <c r="BE91" s="188">
        <f>SUM(BE65:BE90)</f>
        <v>0</v>
      </c>
    </row>
    <row r="92" spans="1:104">
      <c r="A92" s="160" t="s">
        <v>73</v>
      </c>
      <c r="B92" s="161" t="s">
        <v>222</v>
      </c>
      <c r="C92" s="162" t="s">
        <v>223</v>
      </c>
      <c r="D92" s="163"/>
      <c r="E92" s="164"/>
      <c r="F92" s="164"/>
      <c r="G92" s="165"/>
      <c r="H92" s="166"/>
      <c r="I92" s="166"/>
      <c r="O92" s="167">
        <v>1</v>
      </c>
    </row>
    <row r="93" spans="1:104">
      <c r="A93" s="168">
        <v>55</v>
      </c>
      <c r="B93" s="169" t="s">
        <v>224</v>
      </c>
      <c r="C93" s="170" t="s">
        <v>225</v>
      </c>
      <c r="D93" s="171" t="s">
        <v>104</v>
      </c>
      <c r="E93" s="172">
        <v>370</v>
      </c>
      <c r="F93" s="172"/>
      <c r="G93" s="173">
        <f>E93*F93</f>
        <v>0</v>
      </c>
      <c r="O93" s="167">
        <v>2</v>
      </c>
      <c r="AA93" s="145">
        <v>1</v>
      </c>
      <c r="AB93" s="145">
        <v>1</v>
      </c>
      <c r="AC93" s="145">
        <v>1</v>
      </c>
      <c r="AZ93" s="145">
        <v>1</v>
      </c>
      <c r="BA93" s="145">
        <f>IF(AZ93=1,G93,0)</f>
        <v>0</v>
      </c>
      <c r="BB93" s="145">
        <f>IF(AZ93=2,G93,0)</f>
        <v>0</v>
      </c>
      <c r="BC93" s="145">
        <f>IF(AZ93=3,G93,0)</f>
        <v>0</v>
      </c>
      <c r="BD93" s="145">
        <f>IF(AZ93=4,G93,0)</f>
        <v>0</v>
      </c>
      <c r="BE93" s="145">
        <f>IF(AZ93=5,G93,0)</f>
        <v>0</v>
      </c>
      <c r="CA93" s="174">
        <v>1</v>
      </c>
      <c r="CB93" s="174">
        <v>1</v>
      </c>
      <c r="CZ93" s="145">
        <v>0</v>
      </c>
    </row>
    <row r="94" spans="1:104">
      <c r="A94" s="175"/>
      <c r="B94" s="177"/>
      <c r="C94" s="221" t="s">
        <v>226</v>
      </c>
      <c r="D94" s="222"/>
      <c r="E94" s="178">
        <v>370</v>
      </c>
      <c r="F94" s="179"/>
      <c r="G94" s="180"/>
      <c r="M94" s="176" t="s">
        <v>226</v>
      </c>
      <c r="O94" s="167"/>
    </row>
    <row r="95" spans="1:104">
      <c r="A95" s="168">
        <v>56</v>
      </c>
      <c r="B95" s="169" t="s">
        <v>227</v>
      </c>
      <c r="C95" s="170" t="s">
        <v>228</v>
      </c>
      <c r="D95" s="171" t="s">
        <v>104</v>
      </c>
      <c r="E95" s="172">
        <v>370</v>
      </c>
      <c r="F95" s="172"/>
      <c r="G95" s="173">
        <f>E95*F95</f>
        <v>0</v>
      </c>
      <c r="O95" s="167">
        <v>2</v>
      </c>
      <c r="AA95" s="145">
        <v>1</v>
      </c>
      <c r="AB95" s="145">
        <v>1</v>
      </c>
      <c r="AC95" s="145">
        <v>1</v>
      </c>
      <c r="AZ95" s="145">
        <v>1</v>
      </c>
      <c r="BA95" s="145">
        <f>IF(AZ95=1,G95,0)</f>
        <v>0</v>
      </c>
      <c r="BB95" s="145">
        <f>IF(AZ95=2,G95,0)</f>
        <v>0</v>
      </c>
      <c r="BC95" s="145">
        <f>IF(AZ95=3,G95,0)</f>
        <v>0</v>
      </c>
      <c r="BD95" s="145">
        <f>IF(AZ95=4,G95,0)</f>
        <v>0</v>
      </c>
      <c r="BE95" s="145">
        <f>IF(AZ95=5,G95,0)</f>
        <v>0</v>
      </c>
      <c r="CA95" s="174">
        <v>1</v>
      </c>
      <c r="CB95" s="174">
        <v>1</v>
      </c>
      <c r="CZ95" s="145">
        <v>0</v>
      </c>
    </row>
    <row r="96" spans="1:104">
      <c r="A96" s="175"/>
      <c r="B96" s="177"/>
      <c r="C96" s="221" t="s">
        <v>226</v>
      </c>
      <c r="D96" s="222"/>
      <c r="E96" s="178">
        <v>370</v>
      </c>
      <c r="F96" s="179"/>
      <c r="G96" s="180"/>
      <c r="M96" s="176" t="s">
        <v>226</v>
      </c>
      <c r="O96" s="167"/>
    </row>
    <row r="97" spans="1:104">
      <c r="A97" s="168">
        <v>57</v>
      </c>
      <c r="B97" s="169" t="s">
        <v>229</v>
      </c>
      <c r="C97" s="170" t="s">
        <v>230</v>
      </c>
      <c r="D97" s="171" t="s">
        <v>104</v>
      </c>
      <c r="E97" s="172">
        <v>799</v>
      </c>
      <c r="F97" s="172"/>
      <c r="G97" s="173">
        <f>E97*F97</f>
        <v>0</v>
      </c>
      <c r="O97" s="167">
        <v>2</v>
      </c>
      <c r="AA97" s="145">
        <v>1</v>
      </c>
      <c r="AB97" s="145">
        <v>1</v>
      </c>
      <c r="AC97" s="145">
        <v>1</v>
      </c>
      <c r="AZ97" s="145">
        <v>1</v>
      </c>
      <c r="BA97" s="145">
        <f>IF(AZ97=1,G97,0)</f>
        <v>0</v>
      </c>
      <c r="BB97" s="145">
        <f>IF(AZ97=2,G97,0)</f>
        <v>0</v>
      </c>
      <c r="BC97" s="145">
        <f>IF(AZ97=3,G97,0)</f>
        <v>0</v>
      </c>
      <c r="BD97" s="145">
        <f>IF(AZ97=4,G97,0)</f>
        <v>0</v>
      </c>
      <c r="BE97" s="145">
        <f>IF(AZ97=5,G97,0)</f>
        <v>0</v>
      </c>
      <c r="CA97" s="174">
        <v>1</v>
      </c>
      <c r="CB97" s="174">
        <v>1</v>
      </c>
      <c r="CZ97" s="145">
        <v>0</v>
      </c>
    </row>
    <row r="98" spans="1:104">
      <c r="A98" s="168">
        <v>58</v>
      </c>
      <c r="B98" s="169" t="s">
        <v>231</v>
      </c>
      <c r="C98" s="170" t="s">
        <v>232</v>
      </c>
      <c r="D98" s="171" t="s">
        <v>104</v>
      </c>
      <c r="E98" s="172">
        <v>370</v>
      </c>
      <c r="F98" s="172"/>
      <c r="G98" s="173">
        <f>E98*F98</f>
        <v>0</v>
      </c>
      <c r="O98" s="167">
        <v>2</v>
      </c>
      <c r="AA98" s="145">
        <v>1</v>
      </c>
      <c r="AB98" s="145">
        <v>1</v>
      </c>
      <c r="AC98" s="145">
        <v>1</v>
      </c>
      <c r="AZ98" s="145">
        <v>1</v>
      </c>
      <c r="BA98" s="145">
        <f>IF(AZ98=1,G98,0)</f>
        <v>0</v>
      </c>
      <c r="BB98" s="145">
        <f>IF(AZ98=2,G98,0)</f>
        <v>0</v>
      </c>
      <c r="BC98" s="145">
        <f>IF(AZ98=3,G98,0)</f>
        <v>0</v>
      </c>
      <c r="BD98" s="145">
        <f>IF(AZ98=4,G98,0)</f>
        <v>0</v>
      </c>
      <c r="BE98" s="145">
        <f>IF(AZ98=5,G98,0)</f>
        <v>0</v>
      </c>
      <c r="CA98" s="174">
        <v>1</v>
      </c>
      <c r="CB98" s="174">
        <v>1</v>
      </c>
      <c r="CZ98" s="145">
        <v>0</v>
      </c>
    </row>
    <row r="99" spans="1:104">
      <c r="A99" s="175"/>
      <c r="B99" s="177"/>
      <c r="C99" s="221" t="s">
        <v>226</v>
      </c>
      <c r="D99" s="222"/>
      <c r="E99" s="178">
        <v>370</v>
      </c>
      <c r="F99" s="179"/>
      <c r="G99" s="180"/>
      <c r="M99" s="176" t="s">
        <v>226</v>
      </c>
      <c r="O99" s="167"/>
    </row>
    <row r="100" spans="1:104" ht="22.5">
      <c r="A100" s="168">
        <v>59</v>
      </c>
      <c r="B100" s="169" t="s">
        <v>233</v>
      </c>
      <c r="C100" s="170" t="s">
        <v>234</v>
      </c>
      <c r="D100" s="171" t="s">
        <v>104</v>
      </c>
      <c r="E100" s="172">
        <v>194</v>
      </c>
      <c r="F100" s="172"/>
      <c r="G100" s="173">
        <f>E100*F100</f>
        <v>0</v>
      </c>
      <c r="O100" s="167">
        <v>2</v>
      </c>
      <c r="AA100" s="145">
        <v>1</v>
      </c>
      <c r="AB100" s="145">
        <v>1</v>
      </c>
      <c r="AC100" s="145">
        <v>1</v>
      </c>
      <c r="AZ100" s="145">
        <v>1</v>
      </c>
      <c r="BA100" s="145">
        <f>IF(AZ100=1,G100,0)</f>
        <v>0</v>
      </c>
      <c r="BB100" s="145">
        <f>IF(AZ100=2,G100,0)</f>
        <v>0</v>
      </c>
      <c r="BC100" s="145">
        <f>IF(AZ100=3,G100,0)</f>
        <v>0</v>
      </c>
      <c r="BD100" s="145">
        <f>IF(AZ100=4,G100,0)</f>
        <v>0</v>
      </c>
      <c r="BE100" s="145">
        <f>IF(AZ100=5,G100,0)</f>
        <v>0</v>
      </c>
      <c r="CA100" s="174">
        <v>1</v>
      </c>
      <c r="CB100" s="174">
        <v>1</v>
      </c>
      <c r="CZ100" s="145">
        <v>0</v>
      </c>
    </row>
    <row r="101" spans="1:104">
      <c r="A101" s="175"/>
      <c r="B101" s="177"/>
      <c r="C101" s="221" t="s">
        <v>235</v>
      </c>
      <c r="D101" s="222"/>
      <c r="E101" s="178">
        <v>194</v>
      </c>
      <c r="F101" s="179"/>
      <c r="G101" s="180"/>
      <c r="M101" s="176" t="s">
        <v>235</v>
      </c>
      <c r="O101" s="167"/>
    </row>
    <row r="102" spans="1:104">
      <c r="A102" s="168">
        <v>60</v>
      </c>
      <c r="B102" s="169" t="s">
        <v>236</v>
      </c>
      <c r="C102" s="170" t="s">
        <v>237</v>
      </c>
      <c r="D102" s="171" t="s">
        <v>104</v>
      </c>
      <c r="E102" s="172">
        <v>799</v>
      </c>
      <c r="F102" s="172"/>
      <c r="G102" s="173">
        <f>E102*F102</f>
        <v>0</v>
      </c>
      <c r="O102" s="167">
        <v>2</v>
      </c>
      <c r="AA102" s="145">
        <v>1</v>
      </c>
      <c r="AB102" s="145">
        <v>1</v>
      </c>
      <c r="AC102" s="145">
        <v>1</v>
      </c>
      <c r="AZ102" s="145">
        <v>1</v>
      </c>
      <c r="BA102" s="145">
        <f>IF(AZ102=1,G102,0)</f>
        <v>0</v>
      </c>
      <c r="BB102" s="145">
        <f>IF(AZ102=2,G102,0)</f>
        <v>0</v>
      </c>
      <c r="BC102" s="145">
        <f>IF(AZ102=3,G102,0)</f>
        <v>0</v>
      </c>
      <c r="BD102" s="145">
        <f>IF(AZ102=4,G102,0)</f>
        <v>0</v>
      </c>
      <c r="BE102" s="145">
        <f>IF(AZ102=5,G102,0)</f>
        <v>0</v>
      </c>
      <c r="CA102" s="174">
        <v>1</v>
      </c>
      <c r="CB102" s="174">
        <v>1</v>
      </c>
      <c r="CZ102" s="145">
        <v>0</v>
      </c>
    </row>
    <row r="103" spans="1:104">
      <c r="A103" s="175"/>
      <c r="B103" s="177"/>
      <c r="C103" s="221" t="s">
        <v>238</v>
      </c>
      <c r="D103" s="222"/>
      <c r="E103" s="178">
        <v>799</v>
      </c>
      <c r="F103" s="179"/>
      <c r="G103" s="180"/>
      <c r="M103" s="176">
        <v>799</v>
      </c>
      <c r="O103" s="167"/>
    </row>
    <row r="104" spans="1:104">
      <c r="A104" s="168">
        <v>61</v>
      </c>
      <c r="B104" s="169" t="s">
        <v>239</v>
      </c>
      <c r="C104" s="170" t="s">
        <v>240</v>
      </c>
      <c r="D104" s="171" t="s">
        <v>143</v>
      </c>
      <c r="E104" s="172">
        <v>206</v>
      </c>
      <c r="F104" s="172"/>
      <c r="G104" s="173">
        <f>E104*F104</f>
        <v>0</v>
      </c>
      <c r="O104" s="167">
        <v>2</v>
      </c>
      <c r="AA104" s="145">
        <v>1</v>
      </c>
      <c r="AB104" s="145">
        <v>1</v>
      </c>
      <c r="AC104" s="145">
        <v>1</v>
      </c>
      <c r="AZ104" s="145">
        <v>1</v>
      </c>
      <c r="BA104" s="145">
        <f>IF(AZ104=1,G104,0)</f>
        <v>0</v>
      </c>
      <c r="BB104" s="145">
        <f>IF(AZ104=2,G104,0)</f>
        <v>0</v>
      </c>
      <c r="BC104" s="145">
        <f>IF(AZ104=3,G104,0)</f>
        <v>0</v>
      </c>
      <c r="BD104" s="145">
        <f>IF(AZ104=4,G104,0)</f>
        <v>0</v>
      </c>
      <c r="BE104" s="145">
        <f>IF(AZ104=5,G104,0)</f>
        <v>0</v>
      </c>
      <c r="CA104" s="174">
        <v>1</v>
      </c>
      <c r="CB104" s="174">
        <v>1</v>
      </c>
      <c r="CZ104" s="145">
        <v>0</v>
      </c>
    </row>
    <row r="105" spans="1:104">
      <c r="A105" s="168">
        <v>62</v>
      </c>
      <c r="B105" s="169" t="s">
        <v>241</v>
      </c>
      <c r="C105" s="170" t="s">
        <v>242</v>
      </c>
      <c r="D105" s="171" t="s">
        <v>121</v>
      </c>
      <c r="E105" s="172">
        <v>4</v>
      </c>
      <c r="F105" s="172"/>
      <c r="G105" s="173">
        <f>E105*F105</f>
        <v>0</v>
      </c>
      <c r="O105" s="167">
        <v>2</v>
      </c>
      <c r="AA105" s="145">
        <v>1</v>
      </c>
      <c r="AB105" s="145">
        <v>1</v>
      </c>
      <c r="AC105" s="145">
        <v>1</v>
      </c>
      <c r="AZ105" s="145">
        <v>1</v>
      </c>
      <c r="BA105" s="145">
        <f>IF(AZ105=1,G105,0)</f>
        <v>0</v>
      </c>
      <c r="BB105" s="145">
        <f>IF(AZ105=2,G105,0)</f>
        <v>0</v>
      </c>
      <c r="BC105" s="145">
        <f>IF(AZ105=3,G105,0)</f>
        <v>0</v>
      </c>
      <c r="BD105" s="145">
        <f>IF(AZ105=4,G105,0)</f>
        <v>0</v>
      </c>
      <c r="BE105" s="145">
        <f>IF(AZ105=5,G105,0)</f>
        <v>0</v>
      </c>
      <c r="CA105" s="174">
        <v>1</v>
      </c>
      <c r="CB105" s="174">
        <v>1</v>
      </c>
      <c r="CZ105" s="145">
        <v>0</v>
      </c>
    </row>
    <row r="106" spans="1:104">
      <c r="A106" s="168">
        <v>63</v>
      </c>
      <c r="B106" s="169" t="s">
        <v>243</v>
      </c>
      <c r="C106" s="170" t="s">
        <v>244</v>
      </c>
      <c r="D106" s="171" t="s">
        <v>143</v>
      </c>
      <c r="E106" s="172">
        <v>6</v>
      </c>
      <c r="F106" s="172"/>
      <c r="G106" s="173">
        <f>E106*F106</f>
        <v>0</v>
      </c>
      <c r="O106" s="167">
        <v>2</v>
      </c>
      <c r="AA106" s="145">
        <v>1</v>
      </c>
      <c r="AB106" s="145">
        <v>1</v>
      </c>
      <c r="AC106" s="145">
        <v>1</v>
      </c>
      <c r="AZ106" s="145">
        <v>1</v>
      </c>
      <c r="BA106" s="145">
        <f>IF(AZ106=1,G106,0)</f>
        <v>0</v>
      </c>
      <c r="BB106" s="145">
        <f>IF(AZ106=2,G106,0)</f>
        <v>0</v>
      </c>
      <c r="BC106" s="145">
        <f>IF(AZ106=3,G106,0)</f>
        <v>0</v>
      </c>
      <c r="BD106" s="145">
        <f>IF(AZ106=4,G106,0)</f>
        <v>0</v>
      </c>
      <c r="BE106" s="145">
        <f>IF(AZ106=5,G106,0)</f>
        <v>0</v>
      </c>
      <c r="CA106" s="174">
        <v>1</v>
      </c>
      <c r="CB106" s="174">
        <v>1</v>
      </c>
      <c r="CZ106" s="145">
        <v>0</v>
      </c>
    </row>
    <row r="107" spans="1:104">
      <c r="A107" s="168">
        <v>64</v>
      </c>
      <c r="B107" s="169" t="s">
        <v>245</v>
      </c>
      <c r="C107" s="170" t="s">
        <v>246</v>
      </c>
      <c r="D107" s="171" t="s">
        <v>143</v>
      </c>
      <c r="E107" s="172">
        <v>6</v>
      </c>
      <c r="F107" s="172"/>
      <c r="G107" s="173">
        <f>E107*F107</f>
        <v>0</v>
      </c>
      <c r="O107" s="167">
        <v>2</v>
      </c>
      <c r="AA107" s="145">
        <v>1</v>
      </c>
      <c r="AB107" s="145">
        <v>1</v>
      </c>
      <c r="AC107" s="145">
        <v>1</v>
      </c>
      <c r="AZ107" s="145">
        <v>1</v>
      </c>
      <c r="BA107" s="145">
        <f>IF(AZ107=1,G107,0)</f>
        <v>0</v>
      </c>
      <c r="BB107" s="145">
        <f>IF(AZ107=2,G107,0)</f>
        <v>0</v>
      </c>
      <c r="BC107" s="145">
        <f>IF(AZ107=3,G107,0)</f>
        <v>0</v>
      </c>
      <c r="BD107" s="145">
        <f>IF(AZ107=4,G107,0)</f>
        <v>0</v>
      </c>
      <c r="BE107" s="145">
        <f>IF(AZ107=5,G107,0)</f>
        <v>0</v>
      </c>
      <c r="CA107" s="174">
        <v>1</v>
      </c>
      <c r="CB107" s="174">
        <v>1</v>
      </c>
      <c r="CZ107" s="145">
        <v>0</v>
      </c>
    </row>
    <row r="108" spans="1:104">
      <c r="A108" s="168">
        <v>65</v>
      </c>
      <c r="B108" s="169" t="s">
        <v>247</v>
      </c>
      <c r="C108" s="170" t="s">
        <v>248</v>
      </c>
      <c r="D108" s="171" t="s">
        <v>85</v>
      </c>
      <c r="E108" s="172">
        <v>5.5</v>
      </c>
      <c r="F108" s="172"/>
      <c r="G108" s="173">
        <f>E108*F108</f>
        <v>0</v>
      </c>
      <c r="O108" s="167">
        <v>2</v>
      </c>
      <c r="AA108" s="145">
        <v>1</v>
      </c>
      <c r="AB108" s="145">
        <v>1</v>
      </c>
      <c r="AC108" s="145">
        <v>1</v>
      </c>
      <c r="AZ108" s="145">
        <v>1</v>
      </c>
      <c r="BA108" s="145">
        <f>IF(AZ108=1,G108,0)</f>
        <v>0</v>
      </c>
      <c r="BB108" s="145">
        <f>IF(AZ108=2,G108,0)</f>
        <v>0</v>
      </c>
      <c r="BC108" s="145">
        <f>IF(AZ108=3,G108,0)</f>
        <v>0</v>
      </c>
      <c r="BD108" s="145">
        <f>IF(AZ108=4,G108,0)</f>
        <v>0</v>
      </c>
      <c r="BE108" s="145">
        <f>IF(AZ108=5,G108,0)</f>
        <v>0</v>
      </c>
      <c r="CA108" s="174">
        <v>1</v>
      </c>
      <c r="CB108" s="174">
        <v>1</v>
      </c>
      <c r="CZ108" s="145">
        <v>0</v>
      </c>
    </row>
    <row r="109" spans="1:104">
      <c r="A109" s="175"/>
      <c r="B109" s="177"/>
      <c r="C109" s="221" t="s">
        <v>112</v>
      </c>
      <c r="D109" s="222"/>
      <c r="E109" s="178">
        <v>4.5</v>
      </c>
      <c r="F109" s="179"/>
      <c r="G109" s="180"/>
      <c r="M109" s="176" t="s">
        <v>112</v>
      </c>
      <c r="O109" s="167"/>
    </row>
    <row r="110" spans="1:104">
      <c r="A110" s="175"/>
      <c r="B110" s="177"/>
      <c r="C110" s="221" t="s">
        <v>249</v>
      </c>
      <c r="D110" s="222"/>
      <c r="E110" s="178">
        <v>1</v>
      </c>
      <c r="F110" s="179"/>
      <c r="G110" s="180"/>
      <c r="M110" s="176" t="s">
        <v>249</v>
      </c>
      <c r="O110" s="167"/>
    </row>
    <row r="111" spans="1:104" ht="22.5">
      <c r="A111" s="168">
        <v>66</v>
      </c>
      <c r="B111" s="169" t="s">
        <v>250</v>
      </c>
      <c r="C111" s="170" t="s">
        <v>251</v>
      </c>
      <c r="D111" s="171" t="s">
        <v>121</v>
      </c>
      <c r="E111" s="172">
        <v>5</v>
      </c>
      <c r="F111" s="172"/>
      <c r="G111" s="173">
        <f>E111*F111</f>
        <v>0</v>
      </c>
      <c r="O111" s="167">
        <v>2</v>
      </c>
      <c r="AA111" s="145">
        <v>1</v>
      </c>
      <c r="AB111" s="145">
        <v>1</v>
      </c>
      <c r="AC111" s="145">
        <v>1</v>
      </c>
      <c r="AZ111" s="145">
        <v>1</v>
      </c>
      <c r="BA111" s="145">
        <f>IF(AZ111=1,G111,0)</f>
        <v>0</v>
      </c>
      <c r="BB111" s="145">
        <f>IF(AZ111=2,G111,0)</f>
        <v>0</v>
      </c>
      <c r="BC111" s="145">
        <f>IF(AZ111=3,G111,0)</f>
        <v>0</v>
      </c>
      <c r="BD111" s="145">
        <f>IF(AZ111=4,G111,0)</f>
        <v>0</v>
      </c>
      <c r="BE111" s="145">
        <f>IF(AZ111=5,G111,0)</f>
        <v>0</v>
      </c>
      <c r="CA111" s="174">
        <v>1</v>
      </c>
      <c r="CB111" s="174">
        <v>1</v>
      </c>
      <c r="CZ111" s="145">
        <v>0</v>
      </c>
    </row>
    <row r="112" spans="1:104">
      <c r="A112" s="175"/>
      <c r="B112" s="177"/>
      <c r="C112" s="221" t="s">
        <v>252</v>
      </c>
      <c r="D112" s="222"/>
      <c r="E112" s="178">
        <v>5</v>
      </c>
      <c r="F112" s="179"/>
      <c r="G112" s="180"/>
      <c r="M112" s="176" t="s">
        <v>252</v>
      </c>
      <c r="O112" s="167"/>
    </row>
    <row r="113" spans="1:104">
      <c r="A113" s="168">
        <v>67</v>
      </c>
      <c r="B113" s="169" t="s">
        <v>253</v>
      </c>
      <c r="C113" s="170" t="s">
        <v>254</v>
      </c>
      <c r="D113" s="171" t="s">
        <v>121</v>
      </c>
      <c r="E113" s="172">
        <v>3</v>
      </c>
      <c r="F113" s="172"/>
      <c r="G113" s="173">
        <f>E113*F113</f>
        <v>0</v>
      </c>
      <c r="O113" s="167">
        <v>2</v>
      </c>
      <c r="AA113" s="145">
        <v>1</v>
      </c>
      <c r="AB113" s="145">
        <v>1</v>
      </c>
      <c r="AC113" s="145">
        <v>1</v>
      </c>
      <c r="AZ113" s="145">
        <v>1</v>
      </c>
      <c r="BA113" s="145">
        <f>IF(AZ113=1,G113,0)</f>
        <v>0</v>
      </c>
      <c r="BB113" s="145">
        <f>IF(AZ113=2,G113,0)</f>
        <v>0</v>
      </c>
      <c r="BC113" s="145">
        <f>IF(AZ113=3,G113,0)</f>
        <v>0</v>
      </c>
      <c r="BD113" s="145">
        <f>IF(AZ113=4,G113,0)</f>
        <v>0</v>
      </c>
      <c r="BE113" s="145">
        <f>IF(AZ113=5,G113,0)</f>
        <v>0</v>
      </c>
      <c r="CA113" s="174">
        <v>1</v>
      </c>
      <c r="CB113" s="174">
        <v>1</v>
      </c>
      <c r="CZ113" s="145">
        <v>8.8000000000000003E-4</v>
      </c>
    </row>
    <row r="114" spans="1:104">
      <c r="A114" s="168">
        <v>68</v>
      </c>
      <c r="B114" s="169" t="s">
        <v>255</v>
      </c>
      <c r="C114" s="170" t="s">
        <v>256</v>
      </c>
      <c r="D114" s="171" t="s">
        <v>104</v>
      </c>
      <c r="E114" s="172">
        <v>370</v>
      </c>
      <c r="F114" s="172"/>
      <c r="G114" s="173">
        <f>E114*F114</f>
        <v>0</v>
      </c>
      <c r="O114" s="167">
        <v>2</v>
      </c>
      <c r="AA114" s="145">
        <v>1</v>
      </c>
      <c r="AB114" s="145">
        <v>1</v>
      </c>
      <c r="AC114" s="145">
        <v>1</v>
      </c>
      <c r="AZ114" s="145">
        <v>1</v>
      </c>
      <c r="BA114" s="145">
        <f>IF(AZ114=1,G114,0)</f>
        <v>0</v>
      </c>
      <c r="BB114" s="145">
        <f>IF(AZ114=2,G114,0)</f>
        <v>0</v>
      </c>
      <c r="BC114" s="145">
        <f>IF(AZ114=3,G114,0)</f>
        <v>0</v>
      </c>
      <c r="BD114" s="145">
        <f>IF(AZ114=4,G114,0)</f>
        <v>0</v>
      </c>
      <c r="BE114" s="145">
        <f>IF(AZ114=5,G114,0)</f>
        <v>0</v>
      </c>
      <c r="CA114" s="174">
        <v>1</v>
      </c>
      <c r="CB114" s="174">
        <v>1</v>
      </c>
      <c r="CZ114" s="145">
        <v>0</v>
      </c>
    </row>
    <row r="115" spans="1:104">
      <c r="A115" s="168">
        <v>69</v>
      </c>
      <c r="B115" s="169" t="s">
        <v>257</v>
      </c>
      <c r="C115" s="170" t="s">
        <v>258</v>
      </c>
      <c r="D115" s="171" t="s">
        <v>124</v>
      </c>
      <c r="E115" s="172">
        <v>773.24</v>
      </c>
      <c r="F115" s="172"/>
      <c r="G115" s="173">
        <f>E115*F115</f>
        <v>0</v>
      </c>
      <c r="O115" s="167">
        <v>2</v>
      </c>
      <c r="AA115" s="145">
        <v>1</v>
      </c>
      <c r="AB115" s="145">
        <v>3</v>
      </c>
      <c r="AC115" s="145">
        <v>3</v>
      </c>
      <c r="AZ115" s="145">
        <v>1</v>
      </c>
      <c r="BA115" s="145">
        <f>IF(AZ115=1,G115,0)</f>
        <v>0</v>
      </c>
      <c r="BB115" s="145">
        <f>IF(AZ115=2,G115,0)</f>
        <v>0</v>
      </c>
      <c r="BC115" s="145">
        <f>IF(AZ115=3,G115,0)</f>
        <v>0</v>
      </c>
      <c r="BD115" s="145">
        <f>IF(AZ115=4,G115,0)</f>
        <v>0</v>
      </c>
      <c r="BE115" s="145">
        <f>IF(AZ115=5,G115,0)</f>
        <v>0</v>
      </c>
      <c r="CA115" s="174">
        <v>1</v>
      </c>
      <c r="CB115" s="174">
        <v>3</v>
      </c>
      <c r="CZ115" s="145">
        <v>0</v>
      </c>
    </row>
    <row r="116" spans="1:104">
      <c r="A116" s="168">
        <v>70</v>
      </c>
      <c r="B116" s="169" t="s">
        <v>259</v>
      </c>
      <c r="C116" s="170" t="s">
        <v>260</v>
      </c>
      <c r="D116" s="171" t="s">
        <v>124</v>
      </c>
      <c r="E116" s="172">
        <v>6959.16</v>
      </c>
      <c r="F116" s="172"/>
      <c r="G116" s="173">
        <f>E116*F116</f>
        <v>0</v>
      </c>
      <c r="O116" s="167">
        <v>2</v>
      </c>
      <c r="AA116" s="145">
        <v>1</v>
      </c>
      <c r="AB116" s="145">
        <v>3</v>
      </c>
      <c r="AC116" s="145">
        <v>3</v>
      </c>
      <c r="AZ116" s="145">
        <v>1</v>
      </c>
      <c r="BA116" s="145">
        <f>IF(AZ116=1,G116,0)</f>
        <v>0</v>
      </c>
      <c r="BB116" s="145">
        <f>IF(AZ116=2,G116,0)</f>
        <v>0</v>
      </c>
      <c r="BC116" s="145">
        <f>IF(AZ116=3,G116,0)</f>
        <v>0</v>
      </c>
      <c r="BD116" s="145">
        <f>IF(AZ116=4,G116,0)</f>
        <v>0</v>
      </c>
      <c r="BE116" s="145">
        <f>IF(AZ116=5,G116,0)</f>
        <v>0</v>
      </c>
      <c r="CA116" s="174">
        <v>1</v>
      </c>
      <c r="CB116" s="174">
        <v>3</v>
      </c>
      <c r="CZ116" s="145">
        <v>0</v>
      </c>
    </row>
    <row r="117" spans="1:104">
      <c r="A117" s="175"/>
      <c r="B117" s="177"/>
      <c r="C117" s="221" t="s">
        <v>261</v>
      </c>
      <c r="D117" s="222"/>
      <c r="E117" s="178">
        <v>6959.16</v>
      </c>
      <c r="F117" s="179"/>
      <c r="G117" s="180"/>
      <c r="M117" s="176" t="s">
        <v>261</v>
      </c>
      <c r="O117" s="167"/>
    </row>
    <row r="118" spans="1:104">
      <c r="A118" s="168">
        <v>71</v>
      </c>
      <c r="B118" s="169" t="s">
        <v>262</v>
      </c>
      <c r="C118" s="170" t="s">
        <v>263</v>
      </c>
      <c r="D118" s="171" t="s">
        <v>143</v>
      </c>
      <c r="E118" s="172">
        <v>206</v>
      </c>
      <c r="F118" s="172"/>
      <c r="G118" s="173">
        <f>E118*F118</f>
        <v>0</v>
      </c>
      <c r="O118" s="167">
        <v>2</v>
      </c>
      <c r="AA118" s="145">
        <v>3</v>
      </c>
      <c r="AB118" s="145">
        <v>1</v>
      </c>
      <c r="AC118" s="145" t="s">
        <v>262</v>
      </c>
      <c r="AZ118" s="145">
        <v>1</v>
      </c>
      <c r="BA118" s="145">
        <f>IF(AZ118=1,G118,0)</f>
        <v>0</v>
      </c>
      <c r="BB118" s="145">
        <f>IF(AZ118=2,G118,0)</f>
        <v>0</v>
      </c>
      <c r="BC118" s="145">
        <f>IF(AZ118=3,G118,0)</f>
        <v>0</v>
      </c>
      <c r="BD118" s="145">
        <f>IF(AZ118=4,G118,0)</f>
        <v>0</v>
      </c>
      <c r="BE118" s="145">
        <f>IF(AZ118=5,G118,0)</f>
        <v>0</v>
      </c>
      <c r="CA118" s="174">
        <v>3</v>
      </c>
      <c r="CB118" s="174">
        <v>1</v>
      </c>
      <c r="CZ118" s="145">
        <v>0</v>
      </c>
    </row>
    <row r="119" spans="1:104">
      <c r="A119" s="168">
        <v>72</v>
      </c>
      <c r="B119" s="169" t="s">
        <v>264</v>
      </c>
      <c r="C119" s="170" t="s">
        <v>265</v>
      </c>
      <c r="D119" s="171" t="s">
        <v>124</v>
      </c>
      <c r="E119" s="172">
        <v>773.24</v>
      </c>
      <c r="F119" s="172"/>
      <c r="G119" s="173">
        <f>E119*F119</f>
        <v>0</v>
      </c>
      <c r="O119" s="167">
        <v>2</v>
      </c>
      <c r="AA119" s="145">
        <v>3</v>
      </c>
      <c r="AB119" s="145">
        <v>1</v>
      </c>
      <c r="AC119" s="145" t="s">
        <v>264</v>
      </c>
      <c r="AZ119" s="145">
        <v>1</v>
      </c>
      <c r="BA119" s="145">
        <f>IF(AZ119=1,G119,0)</f>
        <v>0</v>
      </c>
      <c r="BB119" s="145">
        <f>IF(AZ119=2,G119,0)</f>
        <v>0</v>
      </c>
      <c r="BC119" s="145">
        <f>IF(AZ119=3,G119,0)</f>
        <v>0</v>
      </c>
      <c r="BD119" s="145">
        <f>IF(AZ119=4,G119,0)</f>
        <v>0</v>
      </c>
      <c r="BE119" s="145">
        <f>IF(AZ119=5,G119,0)</f>
        <v>0</v>
      </c>
      <c r="CA119" s="174">
        <v>3</v>
      </c>
      <c r="CB119" s="174">
        <v>1</v>
      </c>
      <c r="CZ119" s="145">
        <v>0</v>
      </c>
    </row>
    <row r="120" spans="1:104">
      <c r="A120" s="168">
        <v>73</v>
      </c>
      <c r="B120" s="169" t="s">
        <v>266</v>
      </c>
      <c r="C120" s="170" t="s">
        <v>267</v>
      </c>
      <c r="D120" s="171" t="s">
        <v>124</v>
      </c>
      <c r="E120" s="172">
        <v>773.24</v>
      </c>
      <c r="F120" s="172"/>
      <c r="G120" s="173">
        <f>E120*F120</f>
        <v>0</v>
      </c>
      <c r="O120" s="167">
        <v>2</v>
      </c>
      <c r="AA120" s="145">
        <v>12</v>
      </c>
      <c r="AB120" s="145">
        <v>1</v>
      </c>
      <c r="AC120" s="145">
        <v>2</v>
      </c>
      <c r="AZ120" s="145">
        <v>1</v>
      </c>
      <c r="BA120" s="145">
        <f>IF(AZ120=1,G120,0)</f>
        <v>0</v>
      </c>
      <c r="BB120" s="145">
        <f>IF(AZ120=2,G120,0)</f>
        <v>0</v>
      </c>
      <c r="BC120" s="145">
        <f>IF(AZ120=3,G120,0)</f>
        <v>0</v>
      </c>
      <c r="BD120" s="145">
        <f>IF(AZ120=4,G120,0)</f>
        <v>0</v>
      </c>
      <c r="BE120" s="145">
        <f>IF(AZ120=5,G120,0)</f>
        <v>0</v>
      </c>
      <c r="CA120" s="174">
        <v>12</v>
      </c>
      <c r="CB120" s="174">
        <v>1</v>
      </c>
      <c r="CZ120" s="145">
        <v>0</v>
      </c>
    </row>
    <row r="121" spans="1:104">
      <c r="A121" s="181"/>
      <c r="B121" s="182" t="s">
        <v>77</v>
      </c>
      <c r="C121" s="183" t="str">
        <f>CONCATENATE(B92," ",C92)</f>
        <v>9 Ostatní konstrukce, bourání</v>
      </c>
      <c r="D121" s="184"/>
      <c r="E121" s="185"/>
      <c r="F121" s="186"/>
      <c r="G121" s="187">
        <f>SUM(G92:G120)</f>
        <v>0</v>
      </c>
      <c r="O121" s="167">
        <v>4</v>
      </c>
      <c r="BA121" s="188">
        <f>SUM(BA92:BA120)</f>
        <v>0</v>
      </c>
      <c r="BB121" s="188">
        <f>SUM(BB92:BB120)</f>
        <v>0</v>
      </c>
      <c r="BC121" s="188">
        <f>SUM(BC92:BC120)</f>
        <v>0</v>
      </c>
      <c r="BD121" s="188">
        <f>SUM(BD92:BD120)</f>
        <v>0</v>
      </c>
      <c r="BE121" s="188">
        <f>SUM(BE92:BE120)</f>
        <v>0</v>
      </c>
    </row>
    <row r="122" spans="1:104">
      <c r="A122" s="160" t="s">
        <v>73</v>
      </c>
      <c r="B122" s="161" t="s">
        <v>268</v>
      </c>
      <c r="C122" s="162" t="s">
        <v>269</v>
      </c>
      <c r="D122" s="163"/>
      <c r="E122" s="164"/>
      <c r="F122" s="164"/>
      <c r="G122" s="165"/>
      <c r="H122" s="166"/>
      <c r="I122" s="166"/>
      <c r="O122" s="167">
        <v>1</v>
      </c>
    </row>
    <row r="123" spans="1:104">
      <c r="A123" s="168">
        <v>74</v>
      </c>
      <c r="B123" s="169" t="s">
        <v>270</v>
      </c>
      <c r="C123" s="170" t="s">
        <v>271</v>
      </c>
      <c r="D123" s="171" t="s">
        <v>85</v>
      </c>
      <c r="E123" s="172">
        <v>1</v>
      </c>
      <c r="F123" s="172"/>
      <c r="G123" s="173">
        <f>E123*F123</f>
        <v>0</v>
      </c>
      <c r="O123" s="167">
        <v>2</v>
      </c>
      <c r="AA123" s="145">
        <v>1</v>
      </c>
      <c r="AB123" s="145">
        <v>1</v>
      </c>
      <c r="AC123" s="145">
        <v>1</v>
      </c>
      <c r="AZ123" s="145">
        <v>1</v>
      </c>
      <c r="BA123" s="145">
        <f>IF(AZ123=1,G123,0)</f>
        <v>0</v>
      </c>
      <c r="BB123" s="145">
        <f>IF(AZ123=2,G123,0)</f>
        <v>0</v>
      </c>
      <c r="BC123" s="145">
        <f>IF(AZ123=3,G123,0)</f>
        <v>0</v>
      </c>
      <c r="BD123" s="145">
        <f>IF(AZ123=4,G123,0)</f>
        <v>0</v>
      </c>
      <c r="BE123" s="145">
        <f>IF(AZ123=5,G123,0)</f>
        <v>0</v>
      </c>
      <c r="CA123" s="174">
        <v>1</v>
      </c>
      <c r="CB123" s="174">
        <v>1</v>
      </c>
      <c r="CZ123" s="145">
        <v>2.4169299999999998</v>
      </c>
    </row>
    <row r="124" spans="1:104">
      <c r="A124" s="175"/>
      <c r="B124" s="177"/>
      <c r="C124" s="221" t="s">
        <v>272</v>
      </c>
      <c r="D124" s="222"/>
      <c r="E124" s="178">
        <v>0.6</v>
      </c>
      <c r="F124" s="179"/>
      <c r="G124" s="180"/>
      <c r="M124" s="176" t="s">
        <v>272</v>
      </c>
      <c r="O124" s="167"/>
    </row>
    <row r="125" spans="1:104">
      <c r="A125" s="175"/>
      <c r="B125" s="177"/>
      <c r="C125" s="221" t="s">
        <v>273</v>
      </c>
      <c r="D125" s="222"/>
      <c r="E125" s="178">
        <v>0.4</v>
      </c>
      <c r="F125" s="179"/>
      <c r="G125" s="180"/>
      <c r="M125" s="176" t="s">
        <v>273</v>
      </c>
      <c r="O125" s="167"/>
    </row>
    <row r="126" spans="1:104">
      <c r="A126" s="168">
        <v>75</v>
      </c>
      <c r="B126" s="169" t="s">
        <v>274</v>
      </c>
      <c r="C126" s="170" t="s">
        <v>275</v>
      </c>
      <c r="D126" s="171" t="s">
        <v>121</v>
      </c>
      <c r="E126" s="172">
        <v>5</v>
      </c>
      <c r="F126" s="172"/>
      <c r="G126" s="173">
        <f>E126*F126</f>
        <v>0</v>
      </c>
      <c r="O126" s="167">
        <v>2</v>
      </c>
      <c r="AA126" s="145">
        <v>12</v>
      </c>
      <c r="AB126" s="145">
        <v>0</v>
      </c>
      <c r="AC126" s="145">
        <v>3</v>
      </c>
      <c r="AZ126" s="145">
        <v>1</v>
      </c>
      <c r="BA126" s="145">
        <f>IF(AZ126=1,G126,0)</f>
        <v>0</v>
      </c>
      <c r="BB126" s="145">
        <f>IF(AZ126=2,G126,0)</f>
        <v>0</v>
      </c>
      <c r="BC126" s="145">
        <f>IF(AZ126=3,G126,0)</f>
        <v>0</v>
      </c>
      <c r="BD126" s="145">
        <f>IF(AZ126=4,G126,0)</f>
        <v>0</v>
      </c>
      <c r="BE126" s="145">
        <f>IF(AZ126=5,G126,0)</f>
        <v>0</v>
      </c>
      <c r="CA126" s="174">
        <v>12</v>
      </c>
      <c r="CB126" s="174">
        <v>0</v>
      </c>
      <c r="CZ126" s="145">
        <v>0</v>
      </c>
    </row>
    <row r="127" spans="1:104" ht="22.5">
      <c r="A127" s="168">
        <v>76</v>
      </c>
      <c r="B127" s="169" t="s">
        <v>276</v>
      </c>
      <c r="C127" s="170" t="s">
        <v>277</v>
      </c>
      <c r="D127" s="171" t="s">
        <v>121</v>
      </c>
      <c r="E127" s="172">
        <v>3</v>
      </c>
      <c r="F127" s="172"/>
      <c r="G127" s="173">
        <f>E127*F127</f>
        <v>0</v>
      </c>
      <c r="O127" s="167">
        <v>2</v>
      </c>
      <c r="AA127" s="145">
        <v>12</v>
      </c>
      <c r="AB127" s="145">
        <v>0</v>
      </c>
      <c r="AC127" s="145">
        <v>4</v>
      </c>
      <c r="AZ127" s="145">
        <v>1</v>
      </c>
      <c r="BA127" s="145">
        <f>IF(AZ127=1,G127,0)</f>
        <v>0</v>
      </c>
      <c r="BB127" s="145">
        <f>IF(AZ127=2,G127,0)</f>
        <v>0</v>
      </c>
      <c r="BC127" s="145">
        <f>IF(AZ127=3,G127,0)</f>
        <v>0</v>
      </c>
      <c r="BD127" s="145">
        <f>IF(AZ127=4,G127,0)</f>
        <v>0</v>
      </c>
      <c r="BE127" s="145">
        <f>IF(AZ127=5,G127,0)</f>
        <v>0</v>
      </c>
      <c r="CA127" s="174">
        <v>12</v>
      </c>
      <c r="CB127" s="174">
        <v>0</v>
      </c>
      <c r="CZ127" s="145">
        <v>0</v>
      </c>
    </row>
    <row r="128" spans="1:104">
      <c r="A128" s="168">
        <v>77</v>
      </c>
      <c r="B128" s="169" t="s">
        <v>278</v>
      </c>
      <c r="C128" s="170" t="s">
        <v>279</v>
      </c>
      <c r="D128" s="171" t="s">
        <v>121</v>
      </c>
      <c r="E128" s="172">
        <v>2</v>
      </c>
      <c r="F128" s="172"/>
      <c r="G128" s="173">
        <f>E128*F128</f>
        <v>0</v>
      </c>
      <c r="O128" s="167">
        <v>2</v>
      </c>
      <c r="AA128" s="145">
        <v>12</v>
      </c>
      <c r="AB128" s="145">
        <v>0</v>
      </c>
      <c r="AC128" s="145">
        <v>5</v>
      </c>
      <c r="AZ128" s="145">
        <v>1</v>
      </c>
      <c r="BA128" s="145">
        <f>IF(AZ128=1,G128,0)</f>
        <v>0</v>
      </c>
      <c r="BB128" s="145">
        <f>IF(AZ128=2,G128,0)</f>
        <v>0</v>
      </c>
      <c r="BC128" s="145">
        <f>IF(AZ128=3,G128,0)</f>
        <v>0</v>
      </c>
      <c r="BD128" s="145">
        <f>IF(AZ128=4,G128,0)</f>
        <v>0</v>
      </c>
      <c r="BE128" s="145">
        <f>IF(AZ128=5,G128,0)</f>
        <v>0</v>
      </c>
      <c r="CA128" s="174">
        <v>12</v>
      </c>
      <c r="CB128" s="174">
        <v>0</v>
      </c>
      <c r="CZ128" s="145">
        <v>0</v>
      </c>
    </row>
    <row r="129" spans="1:104">
      <c r="A129" s="181"/>
      <c r="B129" s="182" t="s">
        <v>77</v>
      </c>
      <c r="C129" s="183" t="str">
        <f>CONCATENATE(B122," ",C122)</f>
        <v>93 Dokončovací práce inženýrských staveb</v>
      </c>
      <c r="D129" s="184"/>
      <c r="E129" s="185"/>
      <c r="F129" s="186"/>
      <c r="G129" s="187">
        <f>SUM(G122:G128)</f>
        <v>0</v>
      </c>
      <c r="O129" s="167">
        <v>4</v>
      </c>
      <c r="BA129" s="188">
        <f>SUM(BA122:BA128)</f>
        <v>0</v>
      </c>
      <c r="BB129" s="188">
        <f>SUM(BB122:BB128)</f>
        <v>0</v>
      </c>
      <c r="BC129" s="188">
        <f>SUM(BC122:BC128)</f>
        <v>0</v>
      </c>
      <c r="BD129" s="188">
        <f>SUM(BD122:BD128)</f>
        <v>0</v>
      </c>
      <c r="BE129" s="188">
        <f>SUM(BE122:BE128)</f>
        <v>0</v>
      </c>
    </row>
    <row r="130" spans="1:104">
      <c r="A130" s="160" t="s">
        <v>73</v>
      </c>
      <c r="B130" s="161" t="s">
        <v>280</v>
      </c>
      <c r="C130" s="162" t="s">
        <v>281</v>
      </c>
      <c r="D130" s="163"/>
      <c r="E130" s="164"/>
      <c r="F130" s="164"/>
      <c r="G130" s="165"/>
      <c r="H130" s="166"/>
      <c r="I130" s="166"/>
      <c r="O130" s="167">
        <v>1</v>
      </c>
    </row>
    <row r="131" spans="1:104">
      <c r="A131" s="168">
        <v>78</v>
      </c>
      <c r="B131" s="169" t="s">
        <v>282</v>
      </c>
      <c r="C131" s="170" t="s">
        <v>283</v>
      </c>
      <c r="D131" s="171" t="s">
        <v>104</v>
      </c>
      <c r="E131" s="172">
        <v>35</v>
      </c>
      <c r="F131" s="172"/>
      <c r="G131" s="173">
        <f>E131*F131</f>
        <v>0</v>
      </c>
      <c r="O131" s="167">
        <v>2</v>
      </c>
      <c r="AA131" s="145">
        <v>1</v>
      </c>
      <c r="AB131" s="145">
        <v>1</v>
      </c>
      <c r="AC131" s="145">
        <v>1</v>
      </c>
      <c r="AZ131" s="145">
        <v>2</v>
      </c>
      <c r="BA131" s="145">
        <f>IF(AZ131=1,G131,0)</f>
        <v>0</v>
      </c>
      <c r="BB131" s="145">
        <f>IF(AZ131=2,G131,0)</f>
        <v>0</v>
      </c>
      <c r="BC131" s="145">
        <f>IF(AZ131=3,G131,0)</f>
        <v>0</v>
      </c>
      <c r="BD131" s="145">
        <f>IF(AZ131=4,G131,0)</f>
        <v>0</v>
      </c>
      <c r="BE131" s="145">
        <f>IF(AZ131=5,G131,0)</f>
        <v>0</v>
      </c>
      <c r="CA131" s="174">
        <v>1</v>
      </c>
      <c r="CB131" s="174">
        <v>1</v>
      </c>
      <c r="CZ131" s="145">
        <v>0</v>
      </c>
    </row>
    <row r="132" spans="1:104">
      <c r="A132" s="181"/>
      <c r="B132" s="182" t="s">
        <v>77</v>
      </c>
      <c r="C132" s="183" t="str">
        <f>CONCATENATE(B130," ",C130)</f>
        <v>732 Strojovny</v>
      </c>
      <c r="D132" s="184"/>
      <c r="E132" s="185"/>
      <c r="F132" s="186"/>
      <c r="G132" s="187">
        <f>SUM(G130:G131)</f>
        <v>0</v>
      </c>
      <c r="O132" s="167">
        <v>4</v>
      </c>
      <c r="BA132" s="188">
        <f>SUM(BA130:BA131)</f>
        <v>0</v>
      </c>
      <c r="BB132" s="188">
        <f>SUM(BB130:BB131)</f>
        <v>0</v>
      </c>
      <c r="BC132" s="188">
        <f>SUM(BC130:BC131)</f>
        <v>0</v>
      </c>
      <c r="BD132" s="188">
        <f>SUM(BD130:BD131)</f>
        <v>0</v>
      </c>
      <c r="BE132" s="188">
        <f>SUM(BE130:BE131)</f>
        <v>0</v>
      </c>
    </row>
    <row r="133" spans="1:104">
      <c r="A133" s="160" t="s">
        <v>73</v>
      </c>
      <c r="B133" s="161" t="s">
        <v>284</v>
      </c>
      <c r="C133" s="162" t="s">
        <v>285</v>
      </c>
      <c r="D133" s="163"/>
      <c r="E133" s="164"/>
      <c r="F133" s="164"/>
      <c r="G133" s="165"/>
      <c r="H133" s="166"/>
      <c r="I133" s="166"/>
      <c r="O133" s="167">
        <v>1</v>
      </c>
    </row>
    <row r="134" spans="1:104">
      <c r="A134" s="168">
        <v>79</v>
      </c>
      <c r="B134" s="169" t="s">
        <v>286</v>
      </c>
      <c r="C134" s="170" t="s">
        <v>287</v>
      </c>
      <c r="D134" s="171" t="s">
        <v>104</v>
      </c>
      <c r="E134" s="172">
        <v>35</v>
      </c>
      <c r="F134" s="172"/>
      <c r="G134" s="173">
        <f>E134*F134</f>
        <v>0</v>
      </c>
      <c r="O134" s="167">
        <v>2</v>
      </c>
      <c r="AA134" s="145">
        <v>1</v>
      </c>
      <c r="AB134" s="145">
        <v>1</v>
      </c>
      <c r="AC134" s="145">
        <v>1</v>
      </c>
      <c r="AZ134" s="145">
        <v>2</v>
      </c>
      <c r="BA134" s="145">
        <f>IF(AZ134=1,G134,0)</f>
        <v>0</v>
      </c>
      <c r="BB134" s="145">
        <f>IF(AZ134=2,G134,0)</f>
        <v>0</v>
      </c>
      <c r="BC134" s="145">
        <f>IF(AZ134=3,G134,0)</f>
        <v>0</v>
      </c>
      <c r="BD134" s="145">
        <f>IF(AZ134=4,G134,0)</f>
        <v>0</v>
      </c>
      <c r="BE134" s="145">
        <f>IF(AZ134=5,G134,0)</f>
        <v>0</v>
      </c>
      <c r="CA134" s="174">
        <v>1</v>
      </c>
      <c r="CB134" s="174">
        <v>1</v>
      </c>
      <c r="CZ134" s="145">
        <v>8.3700000000000007E-3</v>
      </c>
    </row>
    <row r="135" spans="1:104">
      <c r="A135" s="181"/>
      <c r="B135" s="182" t="s">
        <v>77</v>
      </c>
      <c r="C135" s="183" t="str">
        <f>CONCATENATE(B133," ",C133)</f>
        <v>762 Konstrukce tesařské</v>
      </c>
      <c r="D135" s="184"/>
      <c r="E135" s="185"/>
      <c r="F135" s="186"/>
      <c r="G135" s="187">
        <f>SUM(G133:G134)</f>
        <v>0</v>
      </c>
      <c r="O135" s="167">
        <v>4</v>
      </c>
      <c r="BA135" s="188">
        <f>SUM(BA133:BA134)</f>
        <v>0</v>
      </c>
      <c r="BB135" s="188">
        <f>SUM(BB133:BB134)</f>
        <v>0</v>
      </c>
      <c r="BC135" s="188">
        <f>SUM(BC133:BC134)</f>
        <v>0</v>
      </c>
      <c r="BD135" s="188">
        <f>SUM(BD133:BD134)</f>
        <v>0</v>
      </c>
      <c r="BE135" s="188">
        <f>SUM(BE133:BE134)</f>
        <v>0</v>
      </c>
    </row>
    <row r="136" spans="1:104">
      <c r="E136" s="145"/>
    </row>
    <row r="137" spans="1:104">
      <c r="E137" s="145"/>
    </row>
    <row r="138" spans="1:104">
      <c r="E138" s="145"/>
    </row>
    <row r="139" spans="1:104">
      <c r="E139" s="145"/>
    </row>
    <row r="140" spans="1:104">
      <c r="E140" s="145"/>
    </row>
    <row r="141" spans="1:104">
      <c r="E141" s="145"/>
    </row>
    <row r="142" spans="1:104">
      <c r="E142" s="145"/>
    </row>
    <row r="143" spans="1:104">
      <c r="E143" s="145"/>
    </row>
    <row r="144" spans="1:104">
      <c r="E144" s="145"/>
    </row>
    <row r="145" spans="1:7">
      <c r="E145" s="145"/>
    </row>
    <row r="146" spans="1:7">
      <c r="E146" s="145"/>
    </row>
    <row r="147" spans="1:7">
      <c r="E147" s="145"/>
    </row>
    <row r="148" spans="1:7">
      <c r="E148" s="145"/>
    </row>
    <row r="149" spans="1:7">
      <c r="E149" s="145"/>
    </row>
    <row r="150" spans="1:7">
      <c r="E150" s="145"/>
    </row>
    <row r="151" spans="1:7">
      <c r="E151" s="145"/>
    </row>
    <row r="152" spans="1:7">
      <c r="E152" s="145"/>
    </row>
    <row r="153" spans="1:7">
      <c r="E153" s="145"/>
    </row>
    <row r="154" spans="1:7">
      <c r="E154" s="145"/>
    </row>
    <row r="155" spans="1:7">
      <c r="E155" s="145"/>
    </row>
    <row r="156" spans="1:7">
      <c r="E156" s="145"/>
    </row>
    <row r="157" spans="1:7">
      <c r="E157" s="145"/>
    </row>
    <row r="158" spans="1:7">
      <c r="E158" s="145"/>
    </row>
    <row r="159" spans="1:7">
      <c r="A159" s="189"/>
      <c r="B159" s="189"/>
      <c r="C159" s="189"/>
      <c r="D159" s="189"/>
      <c r="E159" s="189"/>
      <c r="F159" s="189"/>
      <c r="G159" s="189"/>
    </row>
    <row r="160" spans="1:7">
      <c r="A160" s="189"/>
      <c r="B160" s="189"/>
      <c r="C160" s="189"/>
      <c r="D160" s="189"/>
      <c r="E160" s="189"/>
      <c r="F160" s="189"/>
      <c r="G160" s="189"/>
    </row>
    <row r="161" spans="1:7">
      <c r="A161" s="189"/>
      <c r="B161" s="189"/>
      <c r="C161" s="189"/>
      <c r="D161" s="189"/>
      <c r="E161" s="189"/>
      <c r="F161" s="189"/>
      <c r="G161" s="189"/>
    </row>
    <row r="162" spans="1:7">
      <c r="A162" s="189"/>
      <c r="B162" s="189"/>
      <c r="C162" s="189"/>
      <c r="D162" s="189"/>
      <c r="E162" s="189"/>
      <c r="F162" s="189"/>
      <c r="G162" s="189"/>
    </row>
    <row r="163" spans="1:7">
      <c r="E163" s="145"/>
    </row>
    <row r="164" spans="1:7">
      <c r="E164" s="145"/>
    </row>
    <row r="165" spans="1:7">
      <c r="E165" s="145"/>
    </row>
    <row r="166" spans="1:7">
      <c r="E166" s="145"/>
    </row>
    <row r="167" spans="1:7">
      <c r="E167" s="145"/>
    </row>
    <row r="168" spans="1:7">
      <c r="E168" s="145"/>
    </row>
    <row r="169" spans="1:7">
      <c r="E169" s="145"/>
    </row>
    <row r="170" spans="1:7">
      <c r="E170" s="145"/>
    </row>
    <row r="171" spans="1:7">
      <c r="E171" s="145"/>
    </row>
    <row r="172" spans="1:7">
      <c r="E172" s="145"/>
    </row>
    <row r="173" spans="1:7">
      <c r="E173" s="145"/>
    </row>
    <row r="174" spans="1:7">
      <c r="E174" s="145"/>
    </row>
    <row r="175" spans="1:7">
      <c r="E175" s="145"/>
    </row>
    <row r="176" spans="1:7">
      <c r="E176" s="145"/>
    </row>
    <row r="177" spans="5:5">
      <c r="E177" s="145"/>
    </row>
    <row r="178" spans="5:5">
      <c r="E178" s="145"/>
    </row>
    <row r="179" spans="5:5">
      <c r="E179" s="145"/>
    </row>
    <row r="180" spans="5:5">
      <c r="E180" s="145"/>
    </row>
    <row r="181" spans="5:5">
      <c r="E181" s="145"/>
    </row>
    <row r="182" spans="5:5">
      <c r="E182" s="145"/>
    </row>
    <row r="183" spans="5:5">
      <c r="E183" s="145"/>
    </row>
    <row r="184" spans="5:5">
      <c r="E184" s="145"/>
    </row>
    <row r="185" spans="5:5">
      <c r="E185" s="145"/>
    </row>
    <row r="186" spans="5:5">
      <c r="E186" s="145"/>
    </row>
    <row r="187" spans="5:5">
      <c r="E187" s="145"/>
    </row>
    <row r="188" spans="5:5">
      <c r="E188" s="145"/>
    </row>
    <row r="189" spans="5:5">
      <c r="E189" s="145"/>
    </row>
    <row r="190" spans="5:5">
      <c r="E190" s="145"/>
    </row>
    <row r="191" spans="5:5">
      <c r="E191" s="145"/>
    </row>
    <row r="192" spans="5:5">
      <c r="E192" s="145"/>
    </row>
    <row r="193" spans="1:7">
      <c r="E193" s="145"/>
    </row>
    <row r="194" spans="1:7">
      <c r="A194" s="190"/>
      <c r="B194" s="190"/>
    </row>
    <row r="195" spans="1:7">
      <c r="A195" s="189"/>
      <c r="B195" s="189"/>
      <c r="C195" s="192"/>
      <c r="D195" s="192"/>
      <c r="E195" s="193"/>
      <c r="F195" s="192"/>
      <c r="G195" s="194"/>
    </row>
    <row r="196" spans="1:7">
      <c r="A196" s="195"/>
      <c r="B196" s="195"/>
      <c r="C196" s="189"/>
      <c r="D196" s="189"/>
      <c r="E196" s="196"/>
      <c r="F196" s="189"/>
      <c r="G196" s="189"/>
    </row>
    <row r="197" spans="1:7">
      <c r="A197" s="189"/>
      <c r="B197" s="189"/>
      <c r="C197" s="189"/>
      <c r="D197" s="189"/>
      <c r="E197" s="196"/>
      <c r="F197" s="189"/>
      <c r="G197" s="189"/>
    </row>
    <row r="198" spans="1:7">
      <c r="A198" s="189"/>
      <c r="B198" s="189"/>
      <c r="C198" s="189"/>
      <c r="D198" s="189"/>
      <c r="E198" s="196"/>
      <c r="F198" s="189"/>
      <c r="G198" s="189"/>
    </row>
    <row r="199" spans="1:7">
      <c r="A199" s="189"/>
      <c r="B199" s="189"/>
      <c r="C199" s="189"/>
      <c r="D199" s="189"/>
      <c r="E199" s="196"/>
      <c r="F199" s="189"/>
      <c r="G199" s="189"/>
    </row>
    <row r="200" spans="1:7">
      <c r="A200" s="189"/>
      <c r="B200" s="189"/>
      <c r="C200" s="189"/>
      <c r="D200" s="189"/>
      <c r="E200" s="196"/>
      <c r="F200" s="189"/>
      <c r="G200" s="189"/>
    </row>
    <row r="201" spans="1:7">
      <c r="A201" s="189"/>
      <c r="B201" s="189"/>
      <c r="C201" s="189"/>
      <c r="D201" s="189"/>
      <c r="E201" s="196"/>
      <c r="F201" s="189"/>
      <c r="G201" s="189"/>
    </row>
    <row r="202" spans="1:7">
      <c r="A202" s="189"/>
      <c r="B202" s="189"/>
      <c r="C202" s="189"/>
      <c r="D202" s="189"/>
      <c r="E202" s="196"/>
      <c r="F202" s="189"/>
      <c r="G202" s="189"/>
    </row>
    <row r="203" spans="1:7">
      <c r="A203" s="189"/>
      <c r="B203" s="189"/>
      <c r="C203" s="189"/>
      <c r="D203" s="189"/>
      <c r="E203" s="196"/>
      <c r="F203" s="189"/>
      <c r="G203" s="189"/>
    </row>
    <row r="204" spans="1:7">
      <c r="A204" s="189"/>
      <c r="B204" s="189"/>
      <c r="C204" s="189"/>
      <c r="D204" s="189"/>
      <c r="E204" s="196"/>
      <c r="F204" s="189"/>
      <c r="G204" s="189"/>
    </row>
    <row r="205" spans="1:7">
      <c r="A205" s="189"/>
      <c r="B205" s="189"/>
      <c r="C205" s="189"/>
      <c r="D205" s="189"/>
      <c r="E205" s="196"/>
      <c r="F205" s="189"/>
      <c r="G205" s="189"/>
    </row>
    <row r="206" spans="1:7">
      <c r="A206" s="189"/>
      <c r="B206" s="189"/>
      <c r="C206" s="189"/>
      <c r="D206" s="189"/>
      <c r="E206" s="196"/>
      <c r="F206" s="189"/>
      <c r="G206" s="189"/>
    </row>
    <row r="207" spans="1:7">
      <c r="A207" s="189"/>
      <c r="B207" s="189"/>
      <c r="C207" s="189"/>
      <c r="D207" s="189"/>
      <c r="E207" s="196"/>
      <c r="F207" s="189"/>
      <c r="G207" s="189"/>
    </row>
    <row r="208" spans="1:7">
      <c r="A208" s="189"/>
      <c r="B208" s="189"/>
      <c r="C208" s="189"/>
      <c r="D208" s="189"/>
      <c r="E208" s="196"/>
      <c r="F208" s="189"/>
      <c r="G208" s="189"/>
    </row>
  </sheetData>
  <mergeCells count="38">
    <mergeCell ref="C20:D20"/>
    <mergeCell ref="C25:D25"/>
    <mergeCell ref="C27:D27"/>
    <mergeCell ref="C28:D28"/>
    <mergeCell ref="A1:G1"/>
    <mergeCell ref="A3:B3"/>
    <mergeCell ref="A4:B4"/>
    <mergeCell ref="E4:G4"/>
    <mergeCell ref="C9:D9"/>
    <mergeCell ref="C12:D12"/>
    <mergeCell ref="C15:D15"/>
    <mergeCell ref="C17:D17"/>
    <mergeCell ref="C74:D74"/>
    <mergeCell ref="C81:D81"/>
    <mergeCell ref="C35:D35"/>
    <mergeCell ref="C37:D37"/>
    <mergeCell ref="C40:D40"/>
    <mergeCell ref="C43:D43"/>
    <mergeCell ref="C45:D45"/>
    <mergeCell ref="C48:D48"/>
    <mergeCell ref="C53:D53"/>
    <mergeCell ref="C55:D55"/>
    <mergeCell ref="C57:D57"/>
    <mergeCell ref="C59:D59"/>
    <mergeCell ref="C61:D61"/>
    <mergeCell ref="C68:D68"/>
    <mergeCell ref="C69:D69"/>
    <mergeCell ref="C117:D117"/>
    <mergeCell ref="C124:D124"/>
    <mergeCell ref="C125:D125"/>
    <mergeCell ref="C94:D94"/>
    <mergeCell ref="C96:D96"/>
    <mergeCell ref="C99:D99"/>
    <mergeCell ref="C101:D101"/>
    <mergeCell ref="C103:D103"/>
    <mergeCell ref="C109:D109"/>
    <mergeCell ref="C110:D110"/>
    <mergeCell ref="C112:D11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Vojta</dc:creator>
  <cp:lastModifiedBy>Administrator</cp:lastModifiedBy>
  <cp:lastPrinted>2017-12-19T12:07:50Z</cp:lastPrinted>
  <dcterms:created xsi:type="dcterms:W3CDTF">2017-12-19T11:40:31Z</dcterms:created>
  <dcterms:modified xsi:type="dcterms:W3CDTF">2017-12-19T12:08:58Z</dcterms:modified>
</cp:coreProperties>
</file>